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B4933E80-0991-424E-8370-5C927F9E9A1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рус" sheetId="2" r:id="rId1"/>
    <sheet name="каз" sheetId="3" r:id="rId2"/>
  </sheets>
  <definedNames>
    <definedName name="_xlnm.Print_Area" localSheetId="1">каз!$A$1:$V$44</definedName>
    <definedName name="_xlnm.Print_Area" localSheetId="0">рус!$A$1:$S$45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" l="1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N13" i="3" l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P13" i="3"/>
  <c r="R13" i="3" s="1"/>
  <c r="H13" i="3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Q38" i="3" l="1"/>
  <c r="K38" i="3"/>
  <c r="L37" i="3"/>
  <c r="P37" i="3" s="1"/>
  <c r="R37" i="3" s="1"/>
  <c r="E37" i="3"/>
  <c r="L36" i="3"/>
  <c r="P36" i="3" s="1"/>
  <c r="R36" i="3" s="1"/>
  <c r="E36" i="3"/>
  <c r="L35" i="3"/>
  <c r="P35" i="3" s="1"/>
  <c r="R35" i="3" s="1"/>
  <c r="E35" i="3"/>
  <c r="L34" i="3"/>
  <c r="P34" i="3" s="1"/>
  <c r="R34" i="3" s="1"/>
  <c r="E34" i="3"/>
  <c r="L33" i="3"/>
  <c r="P33" i="3" s="1"/>
  <c r="R33" i="3" s="1"/>
  <c r="E33" i="3"/>
  <c r="L32" i="3"/>
  <c r="P32" i="3" s="1"/>
  <c r="R32" i="3" s="1"/>
  <c r="E32" i="3"/>
  <c r="L31" i="3"/>
  <c r="P31" i="3" s="1"/>
  <c r="R31" i="3" s="1"/>
  <c r="E31" i="3"/>
  <c r="L30" i="3"/>
  <c r="P30" i="3" s="1"/>
  <c r="R30" i="3" s="1"/>
  <c r="E30" i="3"/>
  <c r="L29" i="3"/>
  <c r="P29" i="3" s="1"/>
  <c r="R29" i="3" s="1"/>
  <c r="E29" i="3"/>
  <c r="L28" i="3"/>
  <c r="P28" i="3" s="1"/>
  <c r="R28" i="3" s="1"/>
  <c r="E28" i="3"/>
  <c r="L27" i="3"/>
  <c r="P27" i="3" s="1"/>
  <c r="R27" i="3" s="1"/>
  <c r="E27" i="3"/>
  <c r="L26" i="3"/>
  <c r="P26" i="3" s="1"/>
  <c r="R26" i="3" s="1"/>
  <c r="E26" i="3"/>
  <c r="L25" i="3"/>
  <c r="P25" i="3" s="1"/>
  <c r="R25" i="3" s="1"/>
  <c r="E25" i="3"/>
  <c r="L24" i="3"/>
  <c r="P24" i="3" s="1"/>
  <c r="R24" i="3" s="1"/>
  <c r="E24" i="3"/>
  <c r="L23" i="3"/>
  <c r="P23" i="3" s="1"/>
  <c r="R23" i="3" s="1"/>
  <c r="E23" i="3"/>
  <c r="L22" i="3"/>
  <c r="P22" i="3" s="1"/>
  <c r="R22" i="3" s="1"/>
  <c r="E22" i="3"/>
  <c r="L21" i="3"/>
  <c r="P21" i="3" s="1"/>
  <c r="R21" i="3" s="1"/>
  <c r="E21" i="3"/>
  <c r="L20" i="3"/>
  <c r="P20" i="3" s="1"/>
  <c r="R20" i="3" s="1"/>
  <c r="E20" i="3"/>
  <c r="L19" i="3"/>
  <c r="P19" i="3" s="1"/>
  <c r="R19" i="3" s="1"/>
  <c r="E19" i="3"/>
  <c r="L18" i="3"/>
  <c r="P18" i="3" s="1"/>
  <c r="R18" i="3" s="1"/>
  <c r="E18" i="3"/>
  <c r="L17" i="3"/>
  <c r="P17" i="3" s="1"/>
  <c r="R17" i="3" s="1"/>
  <c r="E17" i="3"/>
  <c r="L16" i="3"/>
  <c r="P16" i="3" s="1"/>
  <c r="R16" i="3" s="1"/>
  <c r="E16" i="3"/>
  <c r="L15" i="3"/>
  <c r="P15" i="3" s="1"/>
  <c r="R15" i="3" s="1"/>
  <c r="E15" i="3"/>
  <c r="L14" i="3"/>
  <c r="P14" i="3" s="1"/>
  <c r="R14" i="3" s="1"/>
  <c r="E14" i="3"/>
  <c r="E13" i="3"/>
  <c r="L12" i="3"/>
  <c r="P12" i="3" s="1"/>
  <c r="R12" i="3" s="1"/>
  <c r="E12" i="3"/>
  <c r="L32" i="2" l="1"/>
  <c r="P32" i="2" s="1"/>
  <c r="R32" i="2" s="1"/>
  <c r="L33" i="2"/>
  <c r="P33" i="2" s="1"/>
  <c r="R33" i="2" s="1"/>
  <c r="L34" i="2"/>
  <c r="P34" i="2" s="1"/>
  <c r="R34" i="2" s="1"/>
  <c r="L35" i="2"/>
  <c r="P35" i="2" s="1"/>
  <c r="R35" i="2" s="1"/>
  <c r="L36" i="2"/>
  <c r="P36" i="2" s="1"/>
  <c r="R36" i="2" s="1"/>
  <c r="L37" i="2"/>
  <c r="P37" i="2" s="1"/>
  <c r="R37" i="2" s="1"/>
  <c r="E32" i="2"/>
  <c r="E33" i="2"/>
  <c r="E34" i="2"/>
  <c r="E35" i="2"/>
  <c r="E36" i="2"/>
  <c r="E37" i="2"/>
  <c r="Q38" i="2" l="1"/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2" i="2"/>
  <c r="V13" i="2" l="1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12" i="2"/>
  <c r="L19" i="2"/>
  <c r="P19" i="2" s="1"/>
  <c r="R19" i="2" s="1"/>
  <c r="V38" i="2" l="1"/>
  <c r="L15" i="2" l="1"/>
  <c r="L16" i="2"/>
  <c r="L17" i="2"/>
  <c r="L18" i="2"/>
  <c r="P18" i="2" s="1"/>
  <c r="L20" i="2"/>
  <c r="P20" i="2" s="1"/>
  <c r="L21" i="2"/>
  <c r="P21" i="2" s="1"/>
  <c r="L22" i="2"/>
  <c r="P22" i="2" s="1"/>
  <c r="L23" i="2"/>
  <c r="P23" i="2" s="1"/>
  <c r="L24" i="2"/>
  <c r="L25" i="2"/>
  <c r="L26" i="2"/>
  <c r="P26" i="2" s="1"/>
  <c r="L27" i="2"/>
  <c r="L28" i="2"/>
  <c r="L29" i="2"/>
  <c r="L30" i="2"/>
  <c r="L31" i="2"/>
  <c r="L14" i="2"/>
  <c r="R18" i="2" l="1"/>
  <c r="R20" i="2"/>
  <c r="R21" i="2"/>
  <c r="R22" i="2"/>
  <c r="R23" i="2"/>
  <c r="P31" i="2"/>
  <c r="R31" i="2" s="1"/>
  <c r="P30" i="2"/>
  <c r="R30" i="2" s="1"/>
  <c r="P29" i="2"/>
  <c r="R29" i="2" s="1"/>
  <c r="P28" i="2"/>
  <c r="R28" i="2" s="1"/>
  <c r="P27" i="2"/>
  <c r="R27" i="2" s="1"/>
  <c r="R26" i="2"/>
  <c r="P25" i="2"/>
  <c r="R25" i="2" s="1"/>
  <c r="P24" i="2"/>
  <c r="R24" i="2" s="1"/>
  <c r="P17" i="2"/>
  <c r="R17" i="2" s="1"/>
  <c r="P16" i="2"/>
  <c r="R16" i="2" s="1"/>
  <c r="P15" i="2"/>
  <c r="R15" i="2" s="1"/>
  <c r="P14" i="2"/>
  <c r="R14" i="2" s="1"/>
  <c r="L12" i="2"/>
  <c r="P12" i="2" s="1"/>
  <c r="R12" i="2" s="1"/>
</calcChain>
</file>

<file path=xl/sharedStrings.xml><?xml version="1.0" encoding="utf-8"?>
<sst xmlns="http://schemas.openxmlformats.org/spreadsheetml/2006/main" count="392" uniqueCount="97">
  <si>
    <t>Единица измерений</t>
  </si>
  <si>
    <t xml:space="preserve">Единица измерений </t>
  </si>
  <si>
    <t>Сумма инвестиций</t>
  </si>
  <si>
    <t>№</t>
  </si>
  <si>
    <t>Наименование показателей инвестиционной программы (проекта) (с указанием периода действия)</t>
  </si>
  <si>
    <t>Кем утверждена (дата, номер приказа)</t>
  </si>
  <si>
    <t xml:space="preserve">Наименование мероприятия </t>
  </si>
  <si>
    <t xml:space="preserve">1 полугодие </t>
  </si>
  <si>
    <t xml:space="preserve">Плановые параметры (показатели) мероприятия, объекта инвестиционной программы, учтенной в предельной цене </t>
  </si>
  <si>
    <t>Исполнение, фактичсекие параметры (покахзатели) мероприятия, объекта инвестиционной программы, учтенной в предельной цене (ежеквартально, с нарастающим итогом)*</t>
  </si>
  <si>
    <t>Отклонения</t>
  </si>
  <si>
    <t xml:space="preserve">Причины отклонения </t>
  </si>
  <si>
    <t xml:space="preserve">годы реализации мероприятий </t>
  </si>
  <si>
    <t xml:space="preserve">Технические параметры </t>
  </si>
  <si>
    <t xml:space="preserve">Источники инвестиций </t>
  </si>
  <si>
    <t>шт.</t>
  </si>
  <si>
    <t xml:space="preserve"> собственные ср-ва</t>
  </si>
  <si>
    <t>собственные ср-ва</t>
  </si>
  <si>
    <t>ДКРЕМ и ЗК</t>
  </si>
  <si>
    <t>Итого:</t>
  </si>
  <si>
    <t>ИБП</t>
  </si>
  <si>
    <t>2      полугодие</t>
  </si>
  <si>
    <t>Персональный компьютер</t>
  </si>
  <si>
    <t xml:space="preserve">тыс. тенге </t>
  </si>
  <si>
    <t>Монитор</t>
  </si>
  <si>
    <t>MS WinSvrStdCore 2019 SNGL OLP 16Lic NL CoreLic</t>
  </si>
  <si>
    <t>Система электронного документооборота</t>
  </si>
  <si>
    <t>усл.</t>
  </si>
  <si>
    <t>Генеральный директор</t>
  </si>
  <si>
    <t>Полугодовая информация
ТОО "АлматыЭнергоСбыт" (БИН 060640004748) об исполнении инвестиционной программы, учтенной в предельной цене (ОК 35140 - продажа электроэнергии потребителю)                                                                                                                за 1 полугодие 2022 года  (с нарастающим итогом с начала года).</t>
  </si>
  <si>
    <t>Система автоматического газового пожаротушений (РОЭС №1)</t>
  </si>
  <si>
    <t>Система автоматического газового пожаротушений (РОЭС №2)</t>
  </si>
  <si>
    <t>Система автоматического газового пожаротушений (РОЭС №3)</t>
  </si>
  <si>
    <t>Система автоматического газового пожаротушений (РОЭС №4)</t>
  </si>
  <si>
    <t>Система автоматического газового пожаротушений (РОЭС №5)</t>
  </si>
  <si>
    <t>Система автоматического газового пожаротушений (РОЭС №7)</t>
  </si>
  <si>
    <t>Система автоматического газового пожаротушений (Карасайское РОЭС)</t>
  </si>
  <si>
    <t>Система автоматического газового пожаротушений (Жамбылское РОЭС)</t>
  </si>
  <si>
    <t>Система автоматического газового пожаротушений (Талгарское РОЭС)</t>
  </si>
  <si>
    <t>Система автоматического газового пожаротушений (Енбекшиказахское РОЭС)</t>
  </si>
  <si>
    <t>Система автоматического газового пожаротушений (Шелекское РОЭС)</t>
  </si>
  <si>
    <t>Система автоматического газового пожаротушений (Раимбекское РОЭС)</t>
  </si>
  <si>
    <t>Система автоматического газового пожаротушений (Уйгурское РОЭС)</t>
  </si>
  <si>
    <t>Система автоматического газового пожаротушений (Отеген батыр РОЭС)</t>
  </si>
  <si>
    <t>Система автоматического газового пожаротушений (Илийское РОЭС)</t>
  </si>
  <si>
    <t>Система автоматического газового пожаротушений (Балхашское РОЭС)</t>
  </si>
  <si>
    <t>Система контроля и управления доступом в серверном помещении</t>
  </si>
  <si>
    <t>Устройство удаленного мониторинга  температуры и влажности в серверном помещении</t>
  </si>
  <si>
    <t>Светильник потолочный 40 Вт</t>
  </si>
  <si>
    <t>Светильник потолочный 48 Вт</t>
  </si>
  <si>
    <t xml:space="preserve">Работы по установке системы 1С:Предприятие 8 зарплата и управление персоналом </t>
  </si>
  <si>
    <t>Копенов Е. К.</t>
  </si>
  <si>
    <t>Бас директор</t>
  </si>
  <si>
    <t>Е.К. Копенов</t>
  </si>
  <si>
    <t>«АлматыЭнергоСбыт» ЖШС (БСН 060640004748) 2022 жылдың 1 жартыжылдығында шекті бағада (ЖЖ 35140 – тұтынушыға электр энергиясын сату) ескерілген инвестициялық бағдарламаны орындау туралы (жыл басынан өспелі қорытындымен) жартыжылдық ақпараты</t>
  </si>
  <si>
    <t>Инвестициялық бағдарлама (жоба) көрсеткіштерінің атауы (қолданылу кезеңін көрсете отырып)</t>
  </si>
  <si>
    <t>Кім бекітті (бұйрықтың күні, нөмірі)</t>
  </si>
  <si>
    <t>Іс-шараның атауы</t>
  </si>
  <si>
    <t>Іс-шараларды іске асыру жылдары</t>
  </si>
  <si>
    <t xml:space="preserve">1-жартыжылдық </t>
  </si>
  <si>
    <t>2-жартыжылдық</t>
  </si>
  <si>
    <t>Өлшем бірлігі</t>
  </si>
  <si>
    <t>Техникалық параметрлер</t>
  </si>
  <si>
    <t>Инвестициялар сомасы</t>
  </si>
  <si>
    <t>Инвестициялар көзі</t>
  </si>
  <si>
    <t>Шекті бағада ескерілген инвестициялық бағдарлама іс-шарасының, объектісінің жоспарлы параметрлері (көрсеткіштері)</t>
  </si>
  <si>
    <t>Шекті бағада ескерілген инвестициялық бағдарлама іс-шарасының, объектісінің орындалуы, нақты параметрлері (көрсеткіштері), (тоқсан сайын, өсіп отыратын жиынтығымен)*</t>
  </si>
  <si>
    <t>меншікті қаражат</t>
  </si>
  <si>
    <t>дана</t>
  </si>
  <si>
    <t>мың теңге</t>
  </si>
  <si>
    <t>Барлығы:</t>
  </si>
  <si>
    <t>ТМРКД</t>
  </si>
  <si>
    <t>Электрондық құжат айналымы жүйесі</t>
  </si>
  <si>
    <t>Автоматты газды өрт сөндіру жүйесі (№1 АЭЖБ)</t>
  </si>
  <si>
    <t>Автоматты газды өрт сөндіру жүйесі (№2 АЭЖБ)</t>
  </si>
  <si>
    <t>Автоматты газды өрт сөндіру жүйесі (№3 АЭЖБ)</t>
  </si>
  <si>
    <t>Автоматты газды өрт сөндіру жүйесі (№4 АЭЖБ)</t>
  </si>
  <si>
    <t>Автоматты газды өрт сөндіру жүйесі (№5 АЭЖБ)</t>
  </si>
  <si>
    <t>Автоматты газды өрт сөндіру жүйесі (№7 АЭЖБ)</t>
  </si>
  <si>
    <t>Автоматты газды өрт сөндіру жүйесі (Қарасай АЭЖБ)</t>
  </si>
  <si>
    <t>Автоматты газды өрт сөндіру жүйесі (Жамбыл АЭЖБ)</t>
  </si>
  <si>
    <t>Автоматты газды өрт сөндіру жүйесі (Талғар АЭЖБ)</t>
  </si>
  <si>
    <t>Автоматты газды өрт сөндіру жүйесі (Еңбекшіқазақ АЭЖБ)</t>
  </si>
  <si>
    <t>Автоматты газды өрт сөндіру жүйесі (Шелек АЭЖБ)</t>
  </si>
  <si>
    <t>Автоматты газды өрт сөндіру жүйесі (Райымбек АЭЖБ)</t>
  </si>
  <si>
    <t>Автоматты газды өрт сөндіру жүйесі (Ұйғыр АЭЖБ)</t>
  </si>
  <si>
    <t>Автоматты газды өрт сөндіру жүйесі (Өтеген батыр АЭЖБ)</t>
  </si>
  <si>
    <t>Автоматты газды өрт сөндіру жүйесі (Іле АЭЖБ)</t>
  </si>
  <si>
    <t>Автоматты газды өрт сөндіру жүйесі (Балқаш АЭЖБ)</t>
  </si>
  <si>
    <t>Серверлік үй-жайда кіруді бақылау және басқару жүйесі</t>
  </si>
  <si>
    <t>Серверлік үй-жайдағы температура мен ылғалдылықты қашықтықтан мониторингтеу құрылғысы</t>
  </si>
  <si>
    <t>ҮҚК</t>
  </si>
  <si>
    <t>Дербес компьютер</t>
  </si>
  <si>
    <t>Төбелік шам 40 Вт</t>
  </si>
  <si>
    <t>Төбелік шам 48 Вт</t>
  </si>
  <si>
    <t xml:space="preserve">1С:Кәсіпорын 8 жалақы және персоналды басқару жүйесін орнату бойынша жұмыстар </t>
  </si>
  <si>
    <t>кызмет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</si>
</sst>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\ &quot;р.&quot;_-;\-* #,##0.00\ &quot;р.&quot;_-;_-* &quot;-&quot;??\ &quot;р.&quot;_-;_-@_-"/>
    <numFmt numFmtId="166" formatCode="_-* #,##0.00\ _р_._-;\-* #,##0.00\ _р_._-;_-* &quot;-&quot;??\ _р_._-;_-@_-"/>
    <numFmt numFmtId="167" formatCode="0.000"/>
    <numFmt numFmtId="168" formatCode="#,##0.000"/>
    <numFmt numFmtId="169" formatCode="_-* #,##0.00_р_._-;\-* #,##0.00_р_._-;_-* &quot;-&quot;??_р_._-;_-@_-"/>
    <numFmt numFmtId="170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5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1" fillId="4" borderId="0" applyNumberFormat="0" applyBorder="0" applyAlignment="0" applyProtection="0"/>
    <xf numFmtId="0" fontId="21" fillId="0" borderId="0"/>
  </cellStyleXfs>
  <cellXfs count="19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/>
    </xf>
    <xf numFmtId="170" fontId="7" fillId="2" borderId="0" xfId="2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0" fontId="8" fillId="2" borderId="0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wrapText="1"/>
    </xf>
    <xf numFmtId="0" fontId="13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167" fontId="7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166" fontId="17" fillId="2" borderId="9" xfId="1" applyFont="1" applyFill="1" applyBorder="1" applyAlignment="1">
      <alignment horizontal="center" vertical="center" wrapText="1"/>
    </xf>
    <xf numFmtId="168" fontId="7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166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9" fontId="18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left" wrapText="1"/>
    </xf>
    <xf numFmtId="165" fontId="6" fillId="2" borderId="12" xfId="0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right" vertical="center" wrapText="1"/>
    </xf>
    <xf numFmtId="4" fontId="7" fillId="2" borderId="1" xfId="4" applyNumberFormat="1" applyFont="1" applyFill="1" applyBorder="1" applyAlignment="1">
      <alignment horizontal="right" vertical="center" wrapText="1"/>
    </xf>
    <xf numFmtId="4" fontId="7" fillId="2" borderId="0" xfId="4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7" fillId="0" borderId="1" xfId="4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0" borderId="0" xfId="0" applyFont="1" applyFill="1"/>
    <xf numFmtId="2" fontId="6" fillId="2" borderId="1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0" borderId="0" xfId="0" applyFont="1"/>
    <xf numFmtId="4" fontId="20" fillId="2" borderId="0" xfId="0" applyNumberFormat="1" applyFont="1" applyFill="1"/>
    <xf numFmtId="4" fontId="20" fillId="0" borderId="0" xfId="0" applyNumberFormat="1" applyFont="1"/>
    <xf numFmtId="0" fontId="4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wrapText="1"/>
    </xf>
    <xf numFmtId="0" fontId="7" fillId="0" borderId="3" xfId="4" applyNumberFormat="1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top" wrapText="1"/>
    </xf>
    <xf numFmtId="0" fontId="7" fillId="0" borderId="14" xfId="5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165" fontId="6" fillId="2" borderId="12" xfId="0" applyNumberFormat="1" applyFont="1" applyFill="1" applyBorder="1" applyAlignment="1">
      <alignment vertical="top" wrapText="1"/>
    </xf>
    <xf numFmtId="4" fontId="6" fillId="2" borderId="10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3" fontId="6" fillId="2" borderId="3" xfId="0" applyNumberFormat="1" applyFont="1" applyFill="1" applyBorder="1" applyAlignment="1">
      <alignment vertical="top" wrapText="1"/>
    </xf>
    <xf numFmtId="0" fontId="7" fillId="0" borderId="1" xfId="4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 wrapText="1"/>
    </xf>
    <xf numFmtId="165" fontId="6" fillId="0" borderId="12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vertical="top" wrapText="1"/>
    </xf>
    <xf numFmtId="0" fontId="7" fillId="0" borderId="3" xfId="4" applyNumberFormat="1" applyFont="1" applyFill="1" applyBorder="1" applyAlignment="1">
      <alignment vertical="top" wrapText="1"/>
    </xf>
    <xf numFmtId="0" fontId="7" fillId="0" borderId="14" xfId="5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4" fontId="7" fillId="2" borderId="8" xfId="0" applyNumberFormat="1" applyFont="1" applyFill="1" applyBorder="1" applyAlignment="1">
      <alignment vertical="top" wrapText="1"/>
    </xf>
    <xf numFmtId="3" fontId="7" fillId="2" borderId="8" xfId="0" applyNumberFormat="1" applyFont="1" applyFill="1" applyBorder="1" applyAlignment="1">
      <alignment vertical="top" wrapText="1"/>
    </xf>
    <xf numFmtId="3" fontId="7" fillId="0" borderId="8" xfId="0" applyNumberFormat="1" applyFont="1" applyFill="1" applyBorder="1" applyAlignment="1">
      <alignment vertical="top" wrapText="1"/>
    </xf>
    <xf numFmtId="167" fontId="7" fillId="2" borderId="8" xfId="0" applyNumberFormat="1" applyFont="1" applyFill="1" applyBorder="1" applyAlignment="1">
      <alignment vertical="top" wrapText="1"/>
    </xf>
    <xf numFmtId="0" fontId="18" fillId="2" borderId="8" xfId="0" applyFont="1" applyFill="1" applyBorder="1" applyAlignment="1">
      <alignment vertical="top" wrapText="1"/>
    </xf>
    <xf numFmtId="4" fontId="19" fillId="2" borderId="8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4" fontId="7" fillId="2" borderId="9" xfId="0" applyNumberFormat="1" applyFont="1" applyFill="1" applyBorder="1" applyAlignment="1">
      <alignment vertical="top" wrapText="1"/>
    </xf>
    <xf numFmtId="3" fontId="7" fillId="0" borderId="9" xfId="0" applyNumberFormat="1" applyFont="1" applyFill="1" applyBorder="1" applyAlignment="1">
      <alignment vertical="top" wrapText="1"/>
    </xf>
    <xf numFmtId="166" fontId="17" fillId="2" borderId="9" xfId="1" applyFont="1" applyFill="1" applyBorder="1" applyAlignment="1">
      <alignment vertical="top" wrapText="1"/>
    </xf>
    <xf numFmtId="168" fontId="7" fillId="2" borderId="9" xfId="0" applyNumberFormat="1" applyFont="1" applyFill="1" applyBorder="1" applyAlignment="1">
      <alignment vertical="top" wrapText="1"/>
    </xf>
    <xf numFmtId="169" fontId="18" fillId="2" borderId="9" xfId="0" applyNumberFormat="1" applyFont="1" applyFill="1" applyBorder="1" applyAlignment="1">
      <alignment vertical="top" wrapText="1"/>
    </xf>
    <xf numFmtId="0" fontId="19" fillId="2" borderId="9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4" fontId="17" fillId="2" borderId="2" xfId="0" applyNumberFormat="1" applyFont="1" applyFill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0" xfId="0" applyFont="1" applyFill="1" applyAlignment="1"/>
    <xf numFmtId="0" fontId="5" fillId="2" borderId="9" xfId="0" applyFont="1" applyFill="1" applyBorder="1" applyAlignment="1"/>
    <xf numFmtId="0" fontId="12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17" fillId="2" borderId="2" xfId="0" applyNumberFormat="1" applyFont="1" applyFill="1" applyBorder="1" applyAlignment="1">
      <alignment vertical="top" wrapText="1"/>
    </xf>
    <xf numFmtId="4" fontId="17" fillId="2" borderId="3" xfId="0" applyNumberFormat="1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6">
    <cellStyle name="20% — акцент5" xfId="4" builtinId="46"/>
    <cellStyle name="Обычный" xfId="0" builtinId="0"/>
    <cellStyle name="Обычный 2" xfId="3" xr:uid="{00000000-0005-0000-0000-000002000000}"/>
    <cellStyle name="Обычный_СИТ" xfId="5" xr:uid="{00000000-0005-0000-0000-000003000000}"/>
    <cellStyle name="Финансовый" xfId="1" builtinId="3"/>
    <cellStyle name="Финансовый 2 4" xfId="2" xr:uid="{00000000-0005-0000-0000-000005000000}"/>
  </cellStyles>
  <dxfs count="0"/>
  <tableStyles count="0" defaultTableStyle="TableStyleMedium9" defaultPivotStyle="PivotStyleLight16"/>
  <colors>
    <mruColors>
      <color rgb="FFFF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9"/>
  <sheetViews>
    <sheetView zoomScale="80" zoomScaleNormal="80" zoomScaleSheetLayoutView="70" workbookViewId="0">
      <selection activeCell="E10" sqref="E10"/>
    </sheetView>
  </sheetViews>
  <sheetFormatPr defaultRowHeight="15" x14ac:dyDescent="0.25"/>
  <cols>
    <col min="1" max="1" width="4" customWidth="1"/>
    <col min="2" max="2" width="3.42578125" bestFit="1" customWidth="1"/>
    <col min="3" max="3" width="50.7109375" customWidth="1"/>
    <col min="4" max="4" width="17.140625" customWidth="1"/>
    <col min="5" max="5" width="38.5703125" customWidth="1"/>
    <col min="6" max="6" width="10.140625" bestFit="1" customWidth="1"/>
    <col min="7" max="7" width="10.140625" customWidth="1"/>
    <col min="8" max="8" width="9.140625" style="57"/>
    <col min="11" max="11" width="13.28515625" customWidth="1"/>
    <col min="13" max="13" width="13" customWidth="1"/>
    <col min="17" max="17" width="12.28515625" customWidth="1"/>
    <col min="19" max="19" width="13" customWidth="1"/>
    <col min="20" max="20" width="15.85546875" hidden="1" customWidth="1"/>
    <col min="21" max="21" width="24.28515625" hidden="1" customWidth="1"/>
    <col min="22" max="22" width="9.85546875" style="92" customWidth="1"/>
  </cols>
  <sheetData>
    <row r="1" spans="2:22" ht="15" customHeight="1" x14ac:dyDescent="0.25">
      <c r="B1" s="146" t="s">
        <v>29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2:22" ht="15" customHeight="1" x14ac:dyDescent="0.25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2:22" ht="15" customHeight="1" x14ac:dyDescent="0.25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2:22" ht="15" customHeight="1" x14ac:dyDescent="0.25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</row>
    <row r="5" spans="2:22" ht="15" customHeight="1" x14ac:dyDescent="0.25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</row>
    <row r="6" spans="2:22" x14ac:dyDescent="0.25">
      <c r="B6" s="172">
        <v>1000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2:22" x14ac:dyDescent="0.25"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</row>
    <row r="8" spans="2:22" x14ac:dyDescent="0.25">
      <c r="B8" s="179" t="s">
        <v>3</v>
      </c>
      <c r="C8" s="148" t="s">
        <v>4</v>
      </c>
      <c r="D8" s="148" t="s">
        <v>5</v>
      </c>
      <c r="E8" s="182" t="s">
        <v>6</v>
      </c>
      <c r="F8" s="159" t="s">
        <v>12</v>
      </c>
      <c r="G8" s="161"/>
      <c r="H8" s="159" t="s">
        <v>8</v>
      </c>
      <c r="I8" s="160"/>
      <c r="J8" s="160"/>
      <c r="K8" s="160"/>
      <c r="L8" s="160"/>
      <c r="M8" s="161"/>
      <c r="N8" s="159" t="s">
        <v>9</v>
      </c>
      <c r="O8" s="160"/>
      <c r="P8" s="160"/>
      <c r="Q8" s="160"/>
      <c r="R8" s="160"/>
      <c r="S8" s="161"/>
      <c r="T8" s="148" t="s">
        <v>10</v>
      </c>
      <c r="U8" s="148" t="s">
        <v>11</v>
      </c>
    </row>
    <row r="9" spans="2:22" ht="39" customHeight="1" x14ac:dyDescent="0.25">
      <c r="B9" s="180"/>
      <c r="C9" s="149"/>
      <c r="D9" s="149"/>
      <c r="E9" s="182"/>
      <c r="F9" s="162"/>
      <c r="G9" s="164"/>
      <c r="H9" s="162"/>
      <c r="I9" s="163"/>
      <c r="J9" s="163"/>
      <c r="K9" s="163"/>
      <c r="L9" s="163"/>
      <c r="M9" s="164"/>
      <c r="N9" s="162"/>
      <c r="O9" s="163"/>
      <c r="P9" s="163"/>
      <c r="Q9" s="163"/>
      <c r="R9" s="163"/>
      <c r="S9" s="164"/>
      <c r="T9" s="149"/>
      <c r="U9" s="149"/>
    </row>
    <row r="10" spans="2:22" ht="54" customHeight="1" x14ac:dyDescent="0.25">
      <c r="B10" s="181"/>
      <c r="C10" s="150"/>
      <c r="D10" s="150"/>
      <c r="E10" s="40"/>
      <c r="F10" s="40" t="s">
        <v>7</v>
      </c>
      <c r="G10" s="41" t="s">
        <v>21</v>
      </c>
      <c r="H10" s="50" t="s">
        <v>1</v>
      </c>
      <c r="I10" s="15" t="s">
        <v>13</v>
      </c>
      <c r="J10" s="15" t="s">
        <v>1</v>
      </c>
      <c r="K10" s="15" t="s">
        <v>2</v>
      </c>
      <c r="L10" s="15" t="s">
        <v>1</v>
      </c>
      <c r="M10" s="15" t="s">
        <v>14</v>
      </c>
      <c r="N10" s="15" t="s">
        <v>1</v>
      </c>
      <c r="O10" s="15" t="s">
        <v>13</v>
      </c>
      <c r="P10" s="15" t="s">
        <v>0</v>
      </c>
      <c r="Q10" s="15" t="s">
        <v>2</v>
      </c>
      <c r="R10" s="16" t="s">
        <v>0</v>
      </c>
      <c r="S10" s="16" t="s">
        <v>14</v>
      </c>
      <c r="T10" s="150"/>
      <c r="U10" s="150"/>
    </row>
    <row r="11" spans="2:22" x14ac:dyDescent="0.25">
      <c r="B11" s="17">
        <v>1</v>
      </c>
      <c r="C11" s="17">
        <v>2</v>
      </c>
      <c r="D11" s="58">
        <v>3</v>
      </c>
      <c r="E11" s="58">
        <v>4</v>
      </c>
      <c r="F11" s="58">
        <v>5</v>
      </c>
      <c r="G11" s="58">
        <v>6</v>
      </c>
      <c r="H11" s="58">
        <v>7</v>
      </c>
      <c r="I11" s="58">
        <v>8</v>
      </c>
      <c r="J11" s="58">
        <v>9</v>
      </c>
      <c r="K11" s="58">
        <v>10</v>
      </c>
      <c r="L11" s="58">
        <v>11</v>
      </c>
      <c r="M11" s="58">
        <v>12</v>
      </c>
      <c r="N11" s="58">
        <v>13</v>
      </c>
      <c r="O11" s="58">
        <v>14</v>
      </c>
      <c r="P11" s="58">
        <v>15</v>
      </c>
      <c r="Q11" s="58">
        <v>16</v>
      </c>
      <c r="R11" s="60">
        <v>17</v>
      </c>
      <c r="S11" s="60">
        <v>18</v>
      </c>
      <c r="T11" s="17">
        <v>19</v>
      </c>
      <c r="U11" s="18">
        <v>20</v>
      </c>
    </row>
    <row r="12" spans="2:22" s="14" customFormat="1" ht="25.5" x14ac:dyDescent="0.25">
      <c r="B12" s="19">
        <v>1</v>
      </c>
      <c r="C12" s="38" t="s">
        <v>25</v>
      </c>
      <c r="D12" s="19" t="s">
        <v>18</v>
      </c>
      <c r="E12" s="38" t="str">
        <f>C12</f>
        <v>MS WinSvrStdCore 2019 SNGL OLP 16Lic NL CoreLic</v>
      </c>
      <c r="F12" s="39"/>
      <c r="G12" s="39">
        <v>2</v>
      </c>
      <c r="H12" s="51" t="s">
        <v>15</v>
      </c>
      <c r="I12" s="39">
        <v>5</v>
      </c>
      <c r="J12" s="42" t="s">
        <v>23</v>
      </c>
      <c r="K12" s="79">
        <f>1835625/1000</f>
        <v>1835.625</v>
      </c>
      <c r="L12" s="42" t="str">
        <f t="shared" ref="L12:L37" si="0">J12</f>
        <v xml:space="preserve">тыс. тенге </v>
      </c>
      <c r="M12" s="19" t="s">
        <v>16</v>
      </c>
      <c r="N12" s="19" t="s">
        <v>15</v>
      </c>
      <c r="O12" s="39"/>
      <c r="P12" s="42" t="str">
        <f t="shared" ref="P12:P37" si="1">L12</f>
        <v xml:space="preserve">тыс. тенге </v>
      </c>
      <c r="Q12" s="33"/>
      <c r="R12" s="42" t="str">
        <f t="shared" ref="R12:R37" si="2">P12</f>
        <v xml:space="preserve">тыс. тенге </v>
      </c>
      <c r="S12" s="20" t="s">
        <v>17</v>
      </c>
      <c r="T12" s="35"/>
      <c r="U12" s="19"/>
      <c r="V12" s="93">
        <f>K12-Q12</f>
        <v>1835.625</v>
      </c>
    </row>
    <row r="13" spans="2:22" s="14" customFormat="1" ht="25.5" x14ac:dyDescent="0.25">
      <c r="B13" s="19">
        <v>2</v>
      </c>
      <c r="C13" s="69" t="s">
        <v>26</v>
      </c>
      <c r="D13" s="19" t="s">
        <v>18</v>
      </c>
      <c r="E13" s="38" t="str">
        <f t="shared" ref="E13:E37" si="3">C13</f>
        <v>Система электронного документооборота</v>
      </c>
      <c r="F13" s="39"/>
      <c r="G13" s="39">
        <v>2</v>
      </c>
      <c r="H13" s="51" t="s">
        <v>15</v>
      </c>
      <c r="I13" s="39">
        <v>1</v>
      </c>
      <c r="J13" s="42" t="s">
        <v>23</v>
      </c>
      <c r="K13" s="78">
        <f>13602458/1000</f>
        <v>13602.458000000001</v>
      </c>
      <c r="L13" s="76" t="s">
        <v>23</v>
      </c>
      <c r="M13" s="19" t="s">
        <v>16</v>
      </c>
      <c r="N13" s="19" t="s">
        <v>15</v>
      </c>
      <c r="O13" s="39"/>
      <c r="P13" s="42" t="s">
        <v>23</v>
      </c>
      <c r="Q13" s="34"/>
      <c r="R13" s="42" t="s">
        <v>23</v>
      </c>
      <c r="S13" s="59" t="s">
        <v>17</v>
      </c>
      <c r="T13" s="35"/>
      <c r="U13" s="19"/>
      <c r="V13" s="93">
        <f t="shared" ref="V13:V31" si="4">K13-Q13</f>
        <v>13602.458000000001</v>
      </c>
    </row>
    <row r="14" spans="2:22" s="14" customFormat="1" ht="25.5" x14ac:dyDescent="0.25">
      <c r="B14" s="19">
        <v>3</v>
      </c>
      <c r="C14" s="71" t="s">
        <v>30</v>
      </c>
      <c r="D14" s="68" t="s">
        <v>18</v>
      </c>
      <c r="E14" s="38" t="str">
        <f t="shared" si="3"/>
        <v>Система автоматического газового пожаротушений (РОЭС №1)</v>
      </c>
      <c r="F14" s="39"/>
      <c r="G14" s="39">
        <v>2</v>
      </c>
      <c r="H14" s="51" t="s">
        <v>15</v>
      </c>
      <c r="I14" s="39">
        <v>1</v>
      </c>
      <c r="J14" s="42" t="s">
        <v>23</v>
      </c>
      <c r="K14" s="77">
        <f>1114617.63/1000</f>
        <v>1114.61763</v>
      </c>
      <c r="L14" s="42" t="str">
        <f>J14</f>
        <v xml:space="preserve">тыс. тенге </v>
      </c>
      <c r="M14" s="19" t="s">
        <v>16</v>
      </c>
      <c r="N14" s="19" t="s">
        <v>15</v>
      </c>
      <c r="O14" s="39"/>
      <c r="P14" s="42" t="str">
        <f t="shared" si="1"/>
        <v xml:space="preserve">тыс. тенге </v>
      </c>
      <c r="Q14" s="33"/>
      <c r="R14" s="42" t="str">
        <f t="shared" si="2"/>
        <v xml:space="preserve">тыс. тенге </v>
      </c>
      <c r="S14" s="20" t="s">
        <v>17</v>
      </c>
      <c r="T14" s="35"/>
      <c r="U14" s="19"/>
      <c r="V14" s="93">
        <f t="shared" si="4"/>
        <v>1114.61763</v>
      </c>
    </row>
    <row r="15" spans="2:22" s="14" customFormat="1" ht="25.5" x14ac:dyDescent="0.25">
      <c r="B15" s="19">
        <v>4</v>
      </c>
      <c r="C15" s="72" t="s">
        <v>31</v>
      </c>
      <c r="D15" s="68" t="s">
        <v>18</v>
      </c>
      <c r="E15" s="38" t="str">
        <f t="shared" si="3"/>
        <v>Система автоматического газового пожаротушений (РОЭС №2)</v>
      </c>
      <c r="F15" s="39"/>
      <c r="G15" s="39">
        <v>2</v>
      </c>
      <c r="H15" s="51" t="s">
        <v>15</v>
      </c>
      <c r="I15" s="82">
        <v>1</v>
      </c>
      <c r="J15" s="76" t="s">
        <v>23</v>
      </c>
      <c r="K15" s="80">
        <f>1114617.63/1000</f>
        <v>1114.61763</v>
      </c>
      <c r="L15" s="76" t="str">
        <f t="shared" si="0"/>
        <v xml:space="preserve">тыс. тенге </v>
      </c>
      <c r="M15" s="19" t="s">
        <v>16</v>
      </c>
      <c r="N15" s="19" t="s">
        <v>15</v>
      </c>
      <c r="O15" s="39"/>
      <c r="P15" s="42" t="str">
        <f t="shared" si="1"/>
        <v xml:space="preserve">тыс. тенге </v>
      </c>
      <c r="Q15" s="33"/>
      <c r="R15" s="42" t="str">
        <f t="shared" si="2"/>
        <v xml:space="preserve">тыс. тенге </v>
      </c>
      <c r="S15" s="20" t="s">
        <v>17</v>
      </c>
      <c r="T15" s="36"/>
      <c r="U15" s="19"/>
      <c r="V15" s="93">
        <f t="shared" si="4"/>
        <v>1114.61763</v>
      </c>
    </row>
    <row r="16" spans="2:22" ht="25.5" x14ac:dyDescent="0.25">
      <c r="B16" s="19">
        <v>5</v>
      </c>
      <c r="C16" s="72" t="s">
        <v>32</v>
      </c>
      <c r="D16" s="68" t="s">
        <v>18</v>
      </c>
      <c r="E16" s="38" t="str">
        <f t="shared" si="3"/>
        <v>Система автоматического газового пожаротушений (РОЭС №3)</v>
      </c>
      <c r="F16" s="39"/>
      <c r="G16" s="39">
        <v>2</v>
      </c>
      <c r="H16" s="51" t="s">
        <v>15</v>
      </c>
      <c r="I16" s="82">
        <v>1</v>
      </c>
      <c r="J16" s="76" t="s">
        <v>23</v>
      </c>
      <c r="K16" s="80">
        <f>1114617.63/1000</f>
        <v>1114.61763</v>
      </c>
      <c r="L16" s="76" t="str">
        <f t="shared" si="0"/>
        <v xml:space="preserve">тыс. тенге </v>
      </c>
      <c r="M16" s="19" t="s">
        <v>16</v>
      </c>
      <c r="N16" s="19" t="s">
        <v>15</v>
      </c>
      <c r="O16" s="39"/>
      <c r="P16" s="42" t="str">
        <f t="shared" si="1"/>
        <v xml:space="preserve">тыс. тенге </v>
      </c>
      <c r="Q16" s="34"/>
      <c r="R16" s="42" t="str">
        <f t="shared" si="2"/>
        <v xml:space="preserve">тыс. тенге </v>
      </c>
      <c r="S16" s="20" t="s">
        <v>17</v>
      </c>
      <c r="T16" s="33"/>
      <c r="U16" s="91"/>
      <c r="V16" s="93">
        <f t="shared" si="4"/>
        <v>1114.61763</v>
      </c>
    </row>
    <row r="17" spans="2:22" ht="25.5" x14ac:dyDescent="0.25">
      <c r="B17" s="19">
        <v>6</v>
      </c>
      <c r="C17" s="72" t="s">
        <v>33</v>
      </c>
      <c r="D17" s="68" t="s">
        <v>18</v>
      </c>
      <c r="E17" s="38" t="str">
        <f t="shared" si="3"/>
        <v>Система автоматического газового пожаротушений (РОЭС №4)</v>
      </c>
      <c r="F17" s="39"/>
      <c r="G17" s="39">
        <v>2</v>
      </c>
      <c r="H17" s="51" t="s">
        <v>15</v>
      </c>
      <c r="I17" s="82">
        <v>1</v>
      </c>
      <c r="J17" s="76" t="s">
        <v>23</v>
      </c>
      <c r="K17" s="80">
        <f>1114617.63/1000</f>
        <v>1114.61763</v>
      </c>
      <c r="L17" s="76" t="str">
        <f t="shared" si="0"/>
        <v xml:space="preserve">тыс. тенге </v>
      </c>
      <c r="M17" s="19" t="s">
        <v>16</v>
      </c>
      <c r="N17" s="19" t="s">
        <v>15</v>
      </c>
      <c r="O17" s="39"/>
      <c r="P17" s="42" t="str">
        <f t="shared" si="1"/>
        <v xml:space="preserve">тыс. тенге </v>
      </c>
      <c r="Q17" s="33"/>
      <c r="R17" s="42" t="str">
        <f t="shared" si="2"/>
        <v xml:space="preserve">тыс. тенге </v>
      </c>
      <c r="S17" s="20" t="s">
        <v>17</v>
      </c>
      <c r="T17" s="33"/>
      <c r="U17" s="19"/>
      <c r="V17" s="93">
        <f t="shared" si="4"/>
        <v>1114.61763</v>
      </c>
    </row>
    <row r="18" spans="2:22" ht="25.5" x14ac:dyDescent="0.25">
      <c r="B18" s="19">
        <v>7</v>
      </c>
      <c r="C18" s="70" t="s">
        <v>34</v>
      </c>
      <c r="D18" s="19" t="s">
        <v>18</v>
      </c>
      <c r="E18" s="38" t="str">
        <f t="shared" si="3"/>
        <v>Система автоматического газового пожаротушений (РОЭС №5)</v>
      </c>
      <c r="F18" s="39"/>
      <c r="G18" s="39">
        <v>2</v>
      </c>
      <c r="H18" s="51" t="s">
        <v>15</v>
      </c>
      <c r="I18" s="81">
        <v>1</v>
      </c>
      <c r="J18" s="42" t="s">
        <v>23</v>
      </c>
      <c r="K18" s="77">
        <f>1117228.57/1000</f>
        <v>1117.22857</v>
      </c>
      <c r="L18" s="42" t="str">
        <f t="shared" si="0"/>
        <v xml:space="preserve">тыс. тенге </v>
      </c>
      <c r="M18" s="19" t="s">
        <v>16</v>
      </c>
      <c r="N18" s="19" t="s">
        <v>15</v>
      </c>
      <c r="O18" s="39"/>
      <c r="P18" s="42" t="str">
        <f t="shared" si="1"/>
        <v xml:space="preserve">тыс. тенге </v>
      </c>
      <c r="Q18" s="33"/>
      <c r="R18" s="42" t="str">
        <f t="shared" si="2"/>
        <v xml:space="preserve">тыс. тенге </v>
      </c>
      <c r="S18" s="20" t="s">
        <v>17</v>
      </c>
      <c r="T18" s="33"/>
      <c r="U18" s="19"/>
      <c r="V18" s="93">
        <f t="shared" si="4"/>
        <v>1117.22857</v>
      </c>
    </row>
    <row r="19" spans="2:22" ht="25.5" x14ac:dyDescent="0.25">
      <c r="B19" s="19">
        <v>8</v>
      </c>
      <c r="C19" s="38" t="s">
        <v>35</v>
      </c>
      <c r="D19" s="19" t="s">
        <v>18</v>
      </c>
      <c r="E19" s="38" t="str">
        <f t="shared" si="3"/>
        <v>Система автоматического газового пожаротушений (РОЭС №7)</v>
      </c>
      <c r="F19" s="39"/>
      <c r="G19" s="39">
        <v>2</v>
      </c>
      <c r="H19" s="51" t="s">
        <v>15</v>
      </c>
      <c r="I19" s="39">
        <v>1</v>
      </c>
      <c r="J19" s="42" t="s">
        <v>23</v>
      </c>
      <c r="K19" s="32">
        <f>1117228.57/1000</f>
        <v>1117.22857</v>
      </c>
      <c r="L19" s="42" t="str">
        <f t="shared" si="0"/>
        <v xml:space="preserve">тыс. тенге </v>
      </c>
      <c r="M19" s="19" t="s">
        <v>16</v>
      </c>
      <c r="N19" s="19" t="s">
        <v>15</v>
      </c>
      <c r="O19" s="39"/>
      <c r="P19" s="42" t="str">
        <f t="shared" si="1"/>
        <v xml:space="preserve">тыс. тенге </v>
      </c>
      <c r="Q19" s="33"/>
      <c r="R19" s="42" t="str">
        <f t="shared" si="2"/>
        <v xml:space="preserve">тыс. тенге </v>
      </c>
      <c r="S19" s="67" t="s">
        <v>17</v>
      </c>
      <c r="T19" s="33"/>
      <c r="U19" s="19"/>
      <c r="V19" s="93">
        <f t="shared" si="4"/>
        <v>1117.22857</v>
      </c>
    </row>
    <row r="20" spans="2:22" ht="28.5" customHeight="1" x14ac:dyDescent="0.25">
      <c r="B20" s="19">
        <v>9</v>
      </c>
      <c r="C20" s="38" t="s">
        <v>36</v>
      </c>
      <c r="D20" s="19" t="s">
        <v>18</v>
      </c>
      <c r="E20" s="38" t="str">
        <f t="shared" si="3"/>
        <v>Система автоматического газового пожаротушений (Карасайское РОЭС)</v>
      </c>
      <c r="F20" s="39"/>
      <c r="G20" s="39">
        <v>2</v>
      </c>
      <c r="H20" s="51" t="s">
        <v>15</v>
      </c>
      <c r="I20" s="39">
        <v>1</v>
      </c>
      <c r="J20" s="42" t="s">
        <v>23</v>
      </c>
      <c r="K20" s="32">
        <f t="shared" ref="K20:K29" si="5">1110583.26/1000</f>
        <v>1110.5832600000001</v>
      </c>
      <c r="L20" s="42" t="str">
        <f t="shared" si="0"/>
        <v xml:space="preserve">тыс. тенге </v>
      </c>
      <c r="M20" s="19" t="s">
        <v>16</v>
      </c>
      <c r="N20" s="19" t="s">
        <v>15</v>
      </c>
      <c r="O20" s="39"/>
      <c r="P20" s="42" t="str">
        <f t="shared" si="1"/>
        <v xml:space="preserve">тыс. тенге </v>
      </c>
      <c r="Q20" s="33"/>
      <c r="R20" s="42" t="str">
        <f t="shared" si="2"/>
        <v xml:space="preserve">тыс. тенге </v>
      </c>
      <c r="S20" s="20" t="s">
        <v>17</v>
      </c>
      <c r="T20" s="37"/>
      <c r="U20" s="19"/>
      <c r="V20" s="93">
        <f t="shared" si="4"/>
        <v>1110.5832600000001</v>
      </c>
    </row>
    <row r="21" spans="2:22" ht="25.5" x14ac:dyDescent="0.25">
      <c r="B21" s="19">
        <v>10</v>
      </c>
      <c r="C21" s="38" t="s">
        <v>37</v>
      </c>
      <c r="D21" s="19" t="s">
        <v>18</v>
      </c>
      <c r="E21" s="38" t="str">
        <f t="shared" si="3"/>
        <v>Система автоматического газового пожаротушений (Жамбылское РОЭС)</v>
      </c>
      <c r="F21" s="39"/>
      <c r="G21" s="39">
        <v>2</v>
      </c>
      <c r="H21" s="51" t="s">
        <v>15</v>
      </c>
      <c r="I21" s="39">
        <v>1</v>
      </c>
      <c r="J21" s="42" t="s">
        <v>23</v>
      </c>
      <c r="K21" s="32">
        <f t="shared" si="5"/>
        <v>1110.5832600000001</v>
      </c>
      <c r="L21" s="42" t="str">
        <f t="shared" si="0"/>
        <v xml:space="preserve">тыс. тенге </v>
      </c>
      <c r="M21" s="19" t="s">
        <v>16</v>
      </c>
      <c r="N21" s="19" t="s">
        <v>15</v>
      </c>
      <c r="O21" s="39"/>
      <c r="P21" s="42" t="str">
        <f t="shared" si="1"/>
        <v xml:space="preserve">тыс. тенге </v>
      </c>
      <c r="Q21" s="33"/>
      <c r="R21" s="42" t="str">
        <f t="shared" si="2"/>
        <v xml:space="preserve">тыс. тенге </v>
      </c>
      <c r="S21" s="20" t="s">
        <v>17</v>
      </c>
      <c r="T21" s="37"/>
      <c r="U21" s="19"/>
      <c r="V21" s="93">
        <f t="shared" si="4"/>
        <v>1110.5832600000001</v>
      </c>
    </row>
    <row r="22" spans="2:22" ht="25.5" x14ac:dyDescent="0.25">
      <c r="B22" s="19">
        <v>11</v>
      </c>
      <c r="C22" s="38" t="s">
        <v>38</v>
      </c>
      <c r="D22" s="19" t="s">
        <v>18</v>
      </c>
      <c r="E22" s="38" t="str">
        <f t="shared" si="3"/>
        <v>Система автоматического газового пожаротушений (Талгарское РОЭС)</v>
      </c>
      <c r="F22" s="39"/>
      <c r="G22" s="39">
        <v>2</v>
      </c>
      <c r="H22" s="51" t="s">
        <v>15</v>
      </c>
      <c r="I22" s="87">
        <v>1</v>
      </c>
      <c r="J22" s="76" t="s">
        <v>23</v>
      </c>
      <c r="K22" s="78">
        <f t="shared" si="5"/>
        <v>1110.5832600000001</v>
      </c>
      <c r="L22" s="76" t="str">
        <f t="shared" si="0"/>
        <v xml:space="preserve">тыс. тенге </v>
      </c>
      <c r="M22" s="19" t="s">
        <v>16</v>
      </c>
      <c r="N22" s="19" t="s">
        <v>15</v>
      </c>
      <c r="O22" s="39"/>
      <c r="P22" s="42" t="str">
        <f t="shared" si="1"/>
        <v xml:space="preserve">тыс. тенге </v>
      </c>
      <c r="Q22" s="33"/>
      <c r="R22" s="42" t="str">
        <f t="shared" si="2"/>
        <v xml:space="preserve">тыс. тенге </v>
      </c>
      <c r="S22" s="20" t="s">
        <v>17</v>
      </c>
      <c r="T22" s="37"/>
      <c r="U22" s="19"/>
      <c r="V22" s="93">
        <f t="shared" si="4"/>
        <v>1110.5832600000001</v>
      </c>
    </row>
    <row r="23" spans="2:22" s="57" customFormat="1" ht="25.5" x14ac:dyDescent="0.25">
      <c r="B23" s="19">
        <v>12</v>
      </c>
      <c r="C23" s="61" t="s">
        <v>39</v>
      </c>
      <c r="D23" s="51" t="s">
        <v>18</v>
      </c>
      <c r="E23" s="38" t="str">
        <f t="shared" si="3"/>
        <v>Система автоматического газового пожаротушений (Енбекшиказахское РОЭС)</v>
      </c>
      <c r="F23" s="62"/>
      <c r="G23" s="39">
        <v>2</v>
      </c>
      <c r="H23" s="51" t="s">
        <v>15</v>
      </c>
      <c r="I23" s="87">
        <v>1</v>
      </c>
      <c r="J23" s="83" t="s">
        <v>23</v>
      </c>
      <c r="K23" s="78">
        <f t="shared" si="5"/>
        <v>1110.5832600000001</v>
      </c>
      <c r="L23" s="83" t="str">
        <f t="shared" si="0"/>
        <v xml:space="preserve">тыс. тенге </v>
      </c>
      <c r="M23" s="51" t="s">
        <v>16</v>
      </c>
      <c r="N23" s="51" t="s">
        <v>15</v>
      </c>
      <c r="O23" s="62"/>
      <c r="P23" s="42" t="str">
        <f t="shared" si="1"/>
        <v xml:space="preserve">тыс. тенге </v>
      </c>
      <c r="Q23" s="64"/>
      <c r="R23" s="63" t="str">
        <f t="shared" si="2"/>
        <v xml:space="preserve">тыс. тенге </v>
      </c>
      <c r="S23" s="65" t="s">
        <v>17</v>
      </c>
      <c r="T23" s="66"/>
      <c r="U23" s="51"/>
      <c r="V23" s="93">
        <f t="shared" si="4"/>
        <v>1110.5832600000001</v>
      </c>
    </row>
    <row r="24" spans="2:22" s="14" customFormat="1" ht="25.5" x14ac:dyDescent="0.25">
      <c r="B24" s="19">
        <v>13</v>
      </c>
      <c r="C24" s="69" t="s">
        <v>40</v>
      </c>
      <c r="D24" s="19" t="s">
        <v>18</v>
      </c>
      <c r="E24" s="38" t="str">
        <f t="shared" si="3"/>
        <v>Система автоматического газового пожаротушений (Шелекское РОЭС)</v>
      </c>
      <c r="F24" s="39"/>
      <c r="G24" s="39">
        <v>2</v>
      </c>
      <c r="H24" s="51" t="s">
        <v>15</v>
      </c>
      <c r="I24" s="81">
        <v>1</v>
      </c>
      <c r="J24" s="42" t="s">
        <v>23</v>
      </c>
      <c r="K24" s="85">
        <f t="shared" si="5"/>
        <v>1110.5832600000001</v>
      </c>
      <c r="L24" s="42" t="str">
        <f t="shared" si="0"/>
        <v xml:space="preserve">тыс. тенге </v>
      </c>
      <c r="M24" s="19" t="s">
        <v>16</v>
      </c>
      <c r="N24" s="19" t="s">
        <v>15</v>
      </c>
      <c r="O24" s="49"/>
      <c r="P24" s="42" t="str">
        <f t="shared" si="1"/>
        <v xml:space="preserve">тыс. тенге </v>
      </c>
      <c r="Q24" s="33"/>
      <c r="R24" s="42" t="str">
        <f t="shared" si="2"/>
        <v xml:space="preserve">тыс. тенге </v>
      </c>
      <c r="S24" s="20" t="s">
        <v>17</v>
      </c>
      <c r="T24" s="36"/>
      <c r="U24" s="19"/>
      <c r="V24" s="93">
        <f t="shared" si="4"/>
        <v>1110.5832600000001</v>
      </c>
    </row>
    <row r="25" spans="2:22" s="14" customFormat="1" ht="38.25" customHeight="1" x14ac:dyDescent="0.25">
      <c r="B25" s="19">
        <v>14</v>
      </c>
      <c r="C25" s="73" t="s">
        <v>41</v>
      </c>
      <c r="D25" s="68" t="s">
        <v>18</v>
      </c>
      <c r="E25" s="38" t="str">
        <f t="shared" si="3"/>
        <v>Система автоматического газового пожаротушений (Раимбекское РОЭС)</v>
      </c>
      <c r="F25" s="39"/>
      <c r="G25" s="39">
        <v>2</v>
      </c>
      <c r="H25" s="51" t="s">
        <v>15</v>
      </c>
      <c r="I25" s="39">
        <v>1</v>
      </c>
      <c r="J25" s="84" t="s">
        <v>23</v>
      </c>
      <c r="K25" s="86">
        <f t="shared" si="5"/>
        <v>1110.5832600000001</v>
      </c>
      <c r="L25" s="76" t="str">
        <f t="shared" si="0"/>
        <v xml:space="preserve">тыс. тенге </v>
      </c>
      <c r="M25" s="19" t="s">
        <v>16</v>
      </c>
      <c r="N25" s="19" t="s">
        <v>15</v>
      </c>
      <c r="O25" s="39"/>
      <c r="P25" s="42" t="str">
        <f t="shared" si="1"/>
        <v xml:space="preserve">тыс. тенге </v>
      </c>
      <c r="Q25" s="33"/>
      <c r="R25" s="42" t="str">
        <f t="shared" si="2"/>
        <v xml:space="preserve">тыс. тенге </v>
      </c>
      <c r="S25" s="20" t="s">
        <v>17</v>
      </c>
      <c r="T25" s="36"/>
      <c r="U25" s="19"/>
      <c r="V25" s="93">
        <f t="shared" si="4"/>
        <v>1110.5832600000001</v>
      </c>
    </row>
    <row r="26" spans="2:22" s="14" customFormat="1" ht="25.5" x14ac:dyDescent="0.25">
      <c r="B26" s="19">
        <v>15</v>
      </c>
      <c r="C26" s="73" t="s">
        <v>42</v>
      </c>
      <c r="D26" s="68" t="s">
        <v>18</v>
      </c>
      <c r="E26" s="38" t="str">
        <f t="shared" si="3"/>
        <v>Система автоматического газового пожаротушений (Уйгурское РОЭС)</v>
      </c>
      <c r="F26" s="39"/>
      <c r="G26" s="39">
        <v>2</v>
      </c>
      <c r="H26" s="51" t="s">
        <v>15</v>
      </c>
      <c r="I26" s="39">
        <v>1</v>
      </c>
      <c r="J26" s="84" t="s">
        <v>23</v>
      </c>
      <c r="K26" s="86">
        <f t="shared" si="5"/>
        <v>1110.5832600000001</v>
      </c>
      <c r="L26" s="76" t="str">
        <f t="shared" si="0"/>
        <v xml:space="preserve">тыс. тенге </v>
      </c>
      <c r="M26" s="19" t="s">
        <v>16</v>
      </c>
      <c r="N26" s="19" t="s">
        <v>15</v>
      </c>
      <c r="O26" s="39"/>
      <c r="P26" s="42" t="str">
        <f>L26</f>
        <v xml:space="preserve">тыс. тенге </v>
      </c>
      <c r="Q26" s="33"/>
      <c r="R26" s="42" t="str">
        <f t="shared" si="2"/>
        <v xml:space="preserve">тыс. тенге </v>
      </c>
      <c r="S26" s="20" t="s">
        <v>17</v>
      </c>
      <c r="T26" s="90"/>
      <c r="U26" s="91"/>
      <c r="V26" s="93">
        <f t="shared" si="4"/>
        <v>1110.5832600000001</v>
      </c>
    </row>
    <row r="27" spans="2:22" s="14" customFormat="1" ht="25.5" x14ac:dyDescent="0.25">
      <c r="B27" s="19">
        <v>16</v>
      </c>
      <c r="C27" s="74" t="s">
        <v>43</v>
      </c>
      <c r="D27" s="68" t="s">
        <v>18</v>
      </c>
      <c r="E27" s="38" t="str">
        <f t="shared" si="3"/>
        <v>Система автоматического газового пожаротушений (Отеген батыр РОЭС)</v>
      </c>
      <c r="F27" s="39"/>
      <c r="G27" s="39">
        <v>2</v>
      </c>
      <c r="H27" s="51" t="s">
        <v>15</v>
      </c>
      <c r="I27" s="39">
        <v>1</v>
      </c>
      <c r="J27" s="84" t="s">
        <v>23</v>
      </c>
      <c r="K27" s="86">
        <f t="shared" si="5"/>
        <v>1110.5832600000001</v>
      </c>
      <c r="L27" s="76" t="str">
        <f t="shared" si="0"/>
        <v xml:space="preserve">тыс. тенге </v>
      </c>
      <c r="M27" s="19" t="s">
        <v>16</v>
      </c>
      <c r="N27" s="19" t="s">
        <v>15</v>
      </c>
      <c r="O27" s="39"/>
      <c r="P27" s="42" t="str">
        <f t="shared" si="1"/>
        <v xml:space="preserve">тыс. тенге </v>
      </c>
      <c r="Q27" s="33"/>
      <c r="R27" s="42" t="str">
        <f t="shared" si="2"/>
        <v xml:space="preserve">тыс. тенге </v>
      </c>
      <c r="S27" s="20" t="s">
        <v>17</v>
      </c>
      <c r="T27" s="90"/>
      <c r="U27" s="19"/>
      <c r="V27" s="93">
        <f t="shared" si="4"/>
        <v>1110.5832600000001</v>
      </c>
    </row>
    <row r="28" spans="2:22" s="14" customFormat="1" ht="26.25" x14ac:dyDescent="0.25">
      <c r="B28" s="19">
        <v>17</v>
      </c>
      <c r="C28" s="75" t="s">
        <v>44</v>
      </c>
      <c r="D28" s="68" t="s">
        <v>18</v>
      </c>
      <c r="E28" s="38" t="str">
        <f t="shared" si="3"/>
        <v>Система автоматического газового пожаротушений (Илийское РОЭС)</v>
      </c>
      <c r="F28" s="39"/>
      <c r="G28" s="39">
        <v>2</v>
      </c>
      <c r="H28" s="51" t="s">
        <v>15</v>
      </c>
      <c r="I28" s="87">
        <v>1</v>
      </c>
      <c r="J28" s="76" t="s">
        <v>23</v>
      </c>
      <c r="K28" s="78">
        <f t="shared" si="5"/>
        <v>1110.5832600000001</v>
      </c>
      <c r="L28" s="76" t="str">
        <f t="shared" si="0"/>
        <v xml:space="preserve">тыс. тенге </v>
      </c>
      <c r="M28" s="19" t="s">
        <v>16</v>
      </c>
      <c r="N28" s="19" t="s">
        <v>15</v>
      </c>
      <c r="O28" s="39"/>
      <c r="P28" s="42" t="str">
        <f t="shared" si="1"/>
        <v xml:space="preserve">тыс. тенге </v>
      </c>
      <c r="Q28" s="33"/>
      <c r="R28" s="42" t="str">
        <f t="shared" si="2"/>
        <v xml:space="preserve">тыс. тенге </v>
      </c>
      <c r="S28" s="20" t="s">
        <v>17</v>
      </c>
      <c r="T28" s="36"/>
      <c r="U28" s="19"/>
      <c r="V28" s="93">
        <f t="shared" si="4"/>
        <v>1110.5832600000001</v>
      </c>
    </row>
    <row r="29" spans="2:22" s="14" customFormat="1" ht="28.5" customHeight="1" x14ac:dyDescent="0.25">
      <c r="B29" s="19">
        <v>18</v>
      </c>
      <c r="C29" s="75" t="s">
        <v>45</v>
      </c>
      <c r="D29" s="68" t="s">
        <v>18</v>
      </c>
      <c r="E29" s="38" t="str">
        <f t="shared" si="3"/>
        <v>Система автоматического газового пожаротушений (Балхашское РОЭС)</v>
      </c>
      <c r="F29" s="39"/>
      <c r="G29" s="39">
        <v>2</v>
      </c>
      <c r="H29" s="51" t="s">
        <v>15</v>
      </c>
      <c r="I29" s="87">
        <v>1</v>
      </c>
      <c r="J29" s="76" t="s">
        <v>23</v>
      </c>
      <c r="K29" s="78">
        <f t="shared" si="5"/>
        <v>1110.5832600000001</v>
      </c>
      <c r="L29" s="76" t="str">
        <f t="shared" si="0"/>
        <v xml:space="preserve">тыс. тенге </v>
      </c>
      <c r="M29" s="20" t="s">
        <v>16</v>
      </c>
      <c r="N29" s="19" t="s">
        <v>15</v>
      </c>
      <c r="O29" s="39"/>
      <c r="P29" s="42" t="str">
        <f t="shared" si="1"/>
        <v xml:space="preserve">тыс. тенге </v>
      </c>
      <c r="Q29" s="33"/>
      <c r="R29" s="42" t="str">
        <f t="shared" si="2"/>
        <v xml:space="preserve">тыс. тенге </v>
      </c>
      <c r="S29" s="20" t="s">
        <v>17</v>
      </c>
      <c r="T29" s="90"/>
      <c r="U29" s="19"/>
      <c r="V29" s="93">
        <f t="shared" si="4"/>
        <v>1110.5832600000001</v>
      </c>
    </row>
    <row r="30" spans="2:22" s="14" customFormat="1" ht="26.25" x14ac:dyDescent="0.25">
      <c r="B30" s="19">
        <v>19</v>
      </c>
      <c r="C30" s="75" t="s">
        <v>46</v>
      </c>
      <c r="D30" s="68" t="s">
        <v>18</v>
      </c>
      <c r="E30" s="38" t="str">
        <f t="shared" si="3"/>
        <v>Система контроля и управления доступом в серверном помещении</v>
      </c>
      <c r="F30" s="39"/>
      <c r="G30" s="39">
        <v>2</v>
      </c>
      <c r="H30" s="51" t="s">
        <v>15</v>
      </c>
      <c r="I30" s="87">
        <v>1</v>
      </c>
      <c r="J30" s="76" t="s">
        <v>23</v>
      </c>
      <c r="K30" s="78">
        <f>2921383.93/1000</f>
        <v>2921.38393</v>
      </c>
      <c r="L30" s="76" t="str">
        <f t="shared" si="0"/>
        <v xml:space="preserve">тыс. тенге </v>
      </c>
      <c r="M30" s="20" t="s">
        <v>16</v>
      </c>
      <c r="N30" s="19" t="s">
        <v>15</v>
      </c>
      <c r="O30" s="39"/>
      <c r="P30" s="42" t="str">
        <f t="shared" si="1"/>
        <v xml:space="preserve">тыс. тенге </v>
      </c>
      <c r="Q30" s="34"/>
      <c r="R30" s="42" t="str">
        <f t="shared" si="2"/>
        <v xml:space="preserve">тыс. тенге </v>
      </c>
      <c r="S30" s="20" t="s">
        <v>17</v>
      </c>
      <c r="T30" s="36"/>
      <c r="U30" s="19"/>
      <c r="V30" s="93">
        <f t="shared" si="4"/>
        <v>2921.38393</v>
      </c>
    </row>
    <row r="31" spans="2:22" s="14" customFormat="1" ht="39" customHeight="1" thickBot="1" x14ac:dyDescent="0.3">
      <c r="B31" s="19">
        <v>20</v>
      </c>
      <c r="C31" s="104" t="s">
        <v>47</v>
      </c>
      <c r="D31" s="68" t="s">
        <v>18</v>
      </c>
      <c r="E31" s="38" t="str">
        <f t="shared" si="3"/>
        <v>Устройство удаленного мониторинга  температуры и влажности в серверном помещении</v>
      </c>
      <c r="F31" s="39"/>
      <c r="G31" s="39">
        <v>2</v>
      </c>
      <c r="H31" s="51" t="s">
        <v>15</v>
      </c>
      <c r="I31" s="87">
        <v>1</v>
      </c>
      <c r="J31" s="76" t="s">
        <v>23</v>
      </c>
      <c r="K31" s="78">
        <f>2478632.14/1000</f>
        <v>2478.6321400000002</v>
      </c>
      <c r="L31" s="76" t="str">
        <f t="shared" si="0"/>
        <v xml:space="preserve">тыс. тенге </v>
      </c>
      <c r="M31" s="20" t="s">
        <v>16</v>
      </c>
      <c r="N31" s="19" t="s">
        <v>15</v>
      </c>
      <c r="O31" s="39"/>
      <c r="P31" s="42" t="str">
        <f t="shared" si="1"/>
        <v xml:space="preserve">тыс. тенге </v>
      </c>
      <c r="Q31" s="33"/>
      <c r="R31" s="42" t="str">
        <f t="shared" si="2"/>
        <v xml:space="preserve">тыс. тенге </v>
      </c>
      <c r="S31" s="20" t="s">
        <v>17</v>
      </c>
      <c r="T31" s="36"/>
      <c r="U31" s="19"/>
      <c r="V31" s="93">
        <f t="shared" si="4"/>
        <v>2478.6321400000002</v>
      </c>
    </row>
    <row r="32" spans="2:22" s="14" customFormat="1" ht="30" customHeight="1" thickBot="1" x14ac:dyDescent="0.3">
      <c r="B32" s="19">
        <v>21</v>
      </c>
      <c r="C32" s="102" t="s">
        <v>20</v>
      </c>
      <c r="D32" s="68" t="s">
        <v>18</v>
      </c>
      <c r="E32" s="38" t="str">
        <f t="shared" si="3"/>
        <v>ИБП</v>
      </c>
      <c r="F32" s="39"/>
      <c r="G32" s="39">
        <v>2</v>
      </c>
      <c r="H32" s="51" t="s">
        <v>15</v>
      </c>
      <c r="I32" s="101">
        <v>50</v>
      </c>
      <c r="J32" s="76" t="s">
        <v>23</v>
      </c>
      <c r="K32" s="78">
        <f>1035714.5/1000</f>
        <v>1035.7145</v>
      </c>
      <c r="L32" s="76" t="str">
        <f t="shared" si="0"/>
        <v xml:space="preserve">тыс. тенге </v>
      </c>
      <c r="M32" s="96" t="s">
        <v>16</v>
      </c>
      <c r="N32" s="19" t="s">
        <v>15</v>
      </c>
      <c r="O32" s="39"/>
      <c r="P32" s="42" t="str">
        <f t="shared" si="1"/>
        <v xml:space="preserve">тыс. тенге </v>
      </c>
      <c r="Q32" s="33"/>
      <c r="R32" s="42" t="str">
        <f t="shared" si="2"/>
        <v xml:space="preserve">тыс. тенге </v>
      </c>
      <c r="S32" s="96" t="s">
        <v>17</v>
      </c>
      <c r="T32" s="36"/>
      <c r="U32" s="19"/>
      <c r="V32" s="93"/>
    </row>
    <row r="33" spans="2:22" s="14" customFormat="1" ht="30" customHeight="1" x14ac:dyDescent="0.25">
      <c r="B33" s="19">
        <v>22</v>
      </c>
      <c r="C33" s="103" t="s">
        <v>22</v>
      </c>
      <c r="D33" s="68" t="s">
        <v>18</v>
      </c>
      <c r="E33" s="38" t="str">
        <f t="shared" si="3"/>
        <v>Персональный компьютер</v>
      </c>
      <c r="F33" s="39"/>
      <c r="G33" s="39">
        <v>2</v>
      </c>
      <c r="H33" s="51" t="s">
        <v>15</v>
      </c>
      <c r="I33" s="101">
        <v>50</v>
      </c>
      <c r="J33" s="76" t="s">
        <v>23</v>
      </c>
      <c r="K33" s="78">
        <f>13657308/1000</f>
        <v>13657.308000000001</v>
      </c>
      <c r="L33" s="76" t="str">
        <f t="shared" si="0"/>
        <v xml:space="preserve">тыс. тенге </v>
      </c>
      <c r="M33" s="96" t="s">
        <v>16</v>
      </c>
      <c r="N33" s="19" t="s">
        <v>15</v>
      </c>
      <c r="O33" s="39"/>
      <c r="P33" s="42" t="str">
        <f t="shared" si="1"/>
        <v xml:space="preserve">тыс. тенге </v>
      </c>
      <c r="Q33" s="33"/>
      <c r="R33" s="42" t="str">
        <f t="shared" si="2"/>
        <v xml:space="preserve">тыс. тенге </v>
      </c>
      <c r="S33" s="96" t="s">
        <v>17</v>
      </c>
      <c r="T33" s="36"/>
      <c r="U33" s="19"/>
      <c r="V33" s="93"/>
    </row>
    <row r="34" spans="2:22" s="14" customFormat="1" ht="30" customHeight="1" x14ac:dyDescent="0.25">
      <c r="B34" s="19">
        <v>23</v>
      </c>
      <c r="C34" s="103" t="s">
        <v>24</v>
      </c>
      <c r="D34" s="68" t="s">
        <v>18</v>
      </c>
      <c r="E34" s="38" t="str">
        <f t="shared" si="3"/>
        <v>Монитор</v>
      </c>
      <c r="F34" s="39"/>
      <c r="G34" s="39">
        <v>2</v>
      </c>
      <c r="H34" s="51" t="s">
        <v>15</v>
      </c>
      <c r="I34" s="101">
        <v>50</v>
      </c>
      <c r="J34" s="76" t="s">
        <v>23</v>
      </c>
      <c r="K34" s="78">
        <f>3755988.5/1000</f>
        <v>3755.9884999999999</v>
      </c>
      <c r="L34" s="76" t="str">
        <f t="shared" si="0"/>
        <v xml:space="preserve">тыс. тенге </v>
      </c>
      <c r="M34" s="96" t="s">
        <v>16</v>
      </c>
      <c r="N34" s="19" t="s">
        <v>15</v>
      </c>
      <c r="O34" s="39"/>
      <c r="P34" s="42" t="str">
        <f t="shared" si="1"/>
        <v xml:space="preserve">тыс. тенге </v>
      </c>
      <c r="Q34" s="33"/>
      <c r="R34" s="42" t="str">
        <f t="shared" si="2"/>
        <v xml:space="preserve">тыс. тенге </v>
      </c>
      <c r="S34" s="96" t="s">
        <v>17</v>
      </c>
      <c r="T34" s="36"/>
      <c r="U34" s="19"/>
      <c r="V34" s="93"/>
    </row>
    <row r="35" spans="2:22" s="14" customFormat="1" ht="30" customHeight="1" x14ac:dyDescent="0.25">
      <c r="B35" s="19">
        <v>24</v>
      </c>
      <c r="C35" s="100" t="s">
        <v>48</v>
      </c>
      <c r="D35" s="68" t="s">
        <v>18</v>
      </c>
      <c r="E35" s="38" t="str">
        <f t="shared" si="3"/>
        <v>Светильник потолочный 40 Вт</v>
      </c>
      <c r="F35" s="39"/>
      <c r="G35" s="39">
        <v>2</v>
      </c>
      <c r="H35" s="51" t="s">
        <v>15</v>
      </c>
      <c r="I35" s="101">
        <v>21</v>
      </c>
      <c r="J35" s="76" t="s">
        <v>23</v>
      </c>
      <c r="K35" s="78">
        <f>340200/1000</f>
        <v>340.2</v>
      </c>
      <c r="L35" s="76" t="str">
        <f t="shared" si="0"/>
        <v xml:space="preserve">тыс. тенге </v>
      </c>
      <c r="M35" s="96" t="s">
        <v>16</v>
      </c>
      <c r="N35" s="19" t="s">
        <v>15</v>
      </c>
      <c r="O35" s="39"/>
      <c r="P35" s="42" t="str">
        <f t="shared" si="1"/>
        <v xml:space="preserve">тыс. тенге </v>
      </c>
      <c r="Q35" s="33"/>
      <c r="R35" s="42" t="str">
        <f t="shared" si="2"/>
        <v xml:space="preserve">тыс. тенге </v>
      </c>
      <c r="S35" s="96" t="s">
        <v>17</v>
      </c>
      <c r="T35" s="36"/>
      <c r="U35" s="19"/>
      <c r="V35" s="93"/>
    </row>
    <row r="36" spans="2:22" s="14" customFormat="1" ht="30" customHeight="1" x14ac:dyDescent="0.25">
      <c r="B36" s="19">
        <v>25</v>
      </c>
      <c r="C36" s="100" t="s">
        <v>49</v>
      </c>
      <c r="D36" s="68" t="s">
        <v>18</v>
      </c>
      <c r="E36" s="38" t="str">
        <f t="shared" si="3"/>
        <v>Светильник потолочный 48 Вт</v>
      </c>
      <c r="F36" s="39"/>
      <c r="G36" s="39">
        <v>2</v>
      </c>
      <c r="H36" s="51" t="s">
        <v>15</v>
      </c>
      <c r="I36" s="101">
        <v>377</v>
      </c>
      <c r="J36" s="76" t="s">
        <v>23</v>
      </c>
      <c r="K36" s="78">
        <f>9916608/1000</f>
        <v>9916.6080000000002</v>
      </c>
      <c r="L36" s="76" t="str">
        <f t="shared" si="0"/>
        <v xml:space="preserve">тыс. тенге </v>
      </c>
      <c r="M36" s="96" t="s">
        <v>16</v>
      </c>
      <c r="N36" s="19" t="s">
        <v>15</v>
      </c>
      <c r="O36" s="39"/>
      <c r="P36" s="42" t="str">
        <f t="shared" si="1"/>
        <v xml:space="preserve">тыс. тенге </v>
      </c>
      <c r="Q36" s="33"/>
      <c r="R36" s="42" t="str">
        <f t="shared" si="2"/>
        <v xml:space="preserve">тыс. тенге </v>
      </c>
      <c r="S36" s="96" t="s">
        <v>17</v>
      </c>
      <c r="T36" s="36"/>
      <c r="U36" s="19"/>
      <c r="V36" s="93"/>
    </row>
    <row r="37" spans="2:22" s="14" customFormat="1" ht="30" customHeight="1" x14ac:dyDescent="0.25">
      <c r="B37" s="19">
        <v>26</v>
      </c>
      <c r="C37" s="100" t="s">
        <v>50</v>
      </c>
      <c r="D37" s="68" t="s">
        <v>18</v>
      </c>
      <c r="E37" s="38" t="str">
        <f t="shared" si="3"/>
        <v xml:space="preserve">Работы по установке системы 1С:Предприятие 8 зарплата и управление персоналом </v>
      </c>
      <c r="F37" s="39"/>
      <c r="G37" s="39">
        <v>2</v>
      </c>
      <c r="H37" s="51" t="s">
        <v>27</v>
      </c>
      <c r="I37" s="101">
        <v>1</v>
      </c>
      <c r="J37" s="76" t="s">
        <v>23</v>
      </c>
      <c r="K37" s="78">
        <f>6135000/1000</f>
        <v>6135</v>
      </c>
      <c r="L37" s="76" t="str">
        <f t="shared" si="0"/>
        <v xml:space="preserve">тыс. тенге </v>
      </c>
      <c r="M37" s="96" t="s">
        <v>16</v>
      </c>
      <c r="N37" s="19" t="s">
        <v>27</v>
      </c>
      <c r="O37" s="39"/>
      <c r="P37" s="42" t="str">
        <f t="shared" si="1"/>
        <v xml:space="preserve">тыс. тенге </v>
      </c>
      <c r="Q37" s="33"/>
      <c r="R37" s="42" t="str">
        <f t="shared" si="2"/>
        <v xml:space="preserve">тыс. тенге </v>
      </c>
      <c r="S37" s="96" t="s">
        <v>17</v>
      </c>
      <c r="T37" s="36"/>
      <c r="U37" s="19"/>
      <c r="V37" s="93"/>
    </row>
    <row r="38" spans="2:22" x14ac:dyDescent="0.25">
      <c r="B38" s="151" t="s">
        <v>19</v>
      </c>
      <c r="C38" s="152"/>
      <c r="D38" s="152"/>
      <c r="E38" s="153"/>
      <c r="F38" s="23"/>
      <c r="G38" s="21"/>
      <c r="H38" s="52"/>
      <c r="I38" s="21"/>
      <c r="J38" s="24"/>
      <c r="K38" s="166">
        <f>SUM(K12:K37)</f>
        <v>73477.678329999995</v>
      </c>
      <c r="L38" s="43"/>
      <c r="M38" s="44"/>
      <c r="N38" s="45"/>
      <c r="O38" s="45"/>
      <c r="P38" s="45"/>
      <c r="Q38" s="168">
        <f>SUM(Q12:Q37)</f>
        <v>0</v>
      </c>
      <c r="R38" s="25"/>
      <c r="S38" s="157"/>
      <c r="T38" s="170"/>
      <c r="U38" s="22"/>
      <c r="V38" s="94">
        <f>SUM(V12:V37)</f>
        <v>38636.859329999992</v>
      </c>
    </row>
    <row r="39" spans="2:22" x14ac:dyDescent="0.25">
      <c r="B39" s="154"/>
      <c r="C39" s="155"/>
      <c r="D39" s="155"/>
      <c r="E39" s="156"/>
      <c r="F39" s="26"/>
      <c r="G39" s="27"/>
      <c r="H39" s="53"/>
      <c r="I39" s="28"/>
      <c r="J39" s="29"/>
      <c r="K39" s="167"/>
      <c r="L39" s="46"/>
      <c r="M39" s="47"/>
      <c r="N39" s="48"/>
      <c r="O39" s="48"/>
      <c r="P39" s="48"/>
      <c r="Q39" s="169"/>
      <c r="R39" s="30"/>
      <c r="S39" s="158"/>
      <c r="T39" s="171"/>
      <c r="U39" s="31"/>
    </row>
    <row r="40" spans="2:22" ht="19.5" x14ac:dyDescent="0.3">
      <c r="B40" s="7"/>
      <c r="C40" s="10"/>
      <c r="D40" s="10"/>
      <c r="E40" s="10"/>
      <c r="F40" s="10"/>
      <c r="G40" s="10"/>
      <c r="H40" s="54"/>
      <c r="I40" s="10"/>
      <c r="J40" s="10"/>
      <c r="K40" s="12"/>
      <c r="L40" s="1"/>
      <c r="M40" s="1"/>
      <c r="N40" s="1"/>
      <c r="O40" s="1"/>
      <c r="P40" s="1"/>
      <c r="Q40" s="8"/>
      <c r="R40" s="1"/>
      <c r="S40" s="1"/>
      <c r="T40" s="1"/>
      <c r="U40" s="1"/>
    </row>
    <row r="41" spans="2:22" ht="19.5" x14ac:dyDescent="0.3">
      <c r="B41" s="7"/>
      <c r="C41" s="10"/>
      <c r="D41" s="10"/>
      <c r="E41" s="10"/>
      <c r="F41" s="10"/>
      <c r="G41" s="10"/>
      <c r="H41" s="54"/>
      <c r="I41" s="10"/>
      <c r="J41" s="10"/>
      <c r="K41" s="12"/>
      <c r="L41" s="1"/>
      <c r="M41" s="1"/>
      <c r="N41" s="1"/>
      <c r="O41" s="1"/>
      <c r="P41" s="1"/>
      <c r="Q41" s="8"/>
      <c r="R41" s="1"/>
      <c r="S41" s="1"/>
      <c r="T41" s="1"/>
      <c r="U41" s="1"/>
    </row>
    <row r="42" spans="2:22" ht="19.5" x14ac:dyDescent="0.3">
      <c r="B42" s="7"/>
      <c r="C42" s="10"/>
      <c r="D42" s="10"/>
      <c r="E42" s="10"/>
      <c r="F42" s="10"/>
      <c r="G42" s="10"/>
      <c r="H42" s="54"/>
      <c r="I42" s="10"/>
      <c r="J42" s="10"/>
      <c r="K42" s="12"/>
      <c r="L42" s="1"/>
      <c r="M42" s="1"/>
      <c r="N42" s="1"/>
      <c r="O42" s="1"/>
      <c r="P42" s="1"/>
      <c r="Q42" s="8"/>
      <c r="R42" s="1"/>
      <c r="S42" s="1"/>
      <c r="T42" s="1"/>
      <c r="U42" s="1"/>
    </row>
    <row r="43" spans="2:22" ht="18.75" x14ac:dyDescent="0.3">
      <c r="B43" s="174"/>
      <c r="C43" s="174"/>
      <c r="D43" s="175"/>
      <c r="E43" s="176"/>
      <c r="F43" s="177"/>
      <c r="G43" s="178"/>
      <c r="H43" s="178"/>
      <c r="I43" s="178"/>
      <c r="J43" s="178"/>
      <c r="K43" s="12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2" ht="20.25" x14ac:dyDescent="0.3">
      <c r="B44" s="9"/>
      <c r="C44" s="11"/>
      <c r="D44" s="11"/>
      <c r="E44" s="88" t="s">
        <v>28</v>
      </c>
      <c r="F44" s="88"/>
      <c r="G44" s="88"/>
      <c r="H44" s="89"/>
      <c r="I44" s="88"/>
      <c r="J44" s="88"/>
      <c r="K44" s="165" t="s">
        <v>51</v>
      </c>
      <c r="L44" s="165"/>
      <c r="M44" s="165"/>
      <c r="N44" s="165"/>
      <c r="O44" s="165"/>
      <c r="P44" s="1"/>
      <c r="Q44" s="1"/>
      <c r="R44" s="1"/>
      <c r="S44" s="1"/>
      <c r="T44" s="1"/>
      <c r="U44" s="1"/>
    </row>
    <row r="45" spans="2:22" x14ac:dyDescent="0.25">
      <c r="B45" s="2"/>
      <c r="C45" s="2"/>
      <c r="D45" s="2"/>
      <c r="E45" s="2"/>
      <c r="F45" s="2"/>
      <c r="G45" s="2"/>
      <c r="H45" s="55"/>
      <c r="I45" s="4"/>
      <c r="J45" s="3"/>
      <c r="K45" s="12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2" x14ac:dyDescent="0.25">
      <c r="B46" s="1"/>
      <c r="C46" s="1"/>
      <c r="D46" s="1"/>
      <c r="E46" s="1"/>
      <c r="F46" s="1"/>
      <c r="G46" s="2"/>
      <c r="H46" s="56"/>
      <c r="I46" s="1"/>
      <c r="J46" s="1"/>
      <c r="K46" s="13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2" x14ac:dyDescent="0.25">
      <c r="B47" s="1"/>
      <c r="C47" s="1"/>
      <c r="D47" s="1"/>
      <c r="E47" s="1"/>
      <c r="F47" s="1"/>
      <c r="G47" s="2"/>
      <c r="H47" s="56"/>
      <c r="I47" s="1"/>
      <c r="J47" s="1"/>
      <c r="K47" s="13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2" x14ac:dyDescent="0.25">
      <c r="B48" s="1"/>
      <c r="C48" s="1"/>
      <c r="D48" s="1"/>
      <c r="E48" s="1"/>
      <c r="F48" s="1"/>
      <c r="G48" s="2"/>
      <c r="H48" s="56"/>
      <c r="I48" s="5"/>
      <c r="J48" s="1"/>
      <c r="K48" s="13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x14ac:dyDescent="0.25">
      <c r="B49" s="1"/>
      <c r="C49" s="1"/>
      <c r="D49" s="1"/>
      <c r="E49" s="1"/>
      <c r="F49" s="1"/>
      <c r="G49" s="2"/>
      <c r="H49" s="56"/>
      <c r="I49" s="6"/>
      <c r="J49" s="1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</row>
  </sheetData>
  <mergeCells count="20">
    <mergeCell ref="K44:O44"/>
    <mergeCell ref="K38:K39"/>
    <mergeCell ref="Q38:Q39"/>
    <mergeCell ref="T38:T39"/>
    <mergeCell ref="B6:U7"/>
    <mergeCell ref="B43:C43"/>
    <mergeCell ref="D43:E43"/>
    <mergeCell ref="F43:J43"/>
    <mergeCell ref="B8:B10"/>
    <mergeCell ref="C8:C10"/>
    <mergeCell ref="D8:D10"/>
    <mergeCell ref="E8:E9"/>
    <mergeCell ref="F8:G9"/>
    <mergeCell ref="H8:M9"/>
    <mergeCell ref="B1:U5"/>
    <mergeCell ref="T8:T10"/>
    <mergeCell ref="U8:U10"/>
    <mergeCell ref="B38:E39"/>
    <mergeCell ref="S38:S39"/>
    <mergeCell ref="N8:S9"/>
  </mergeCells>
  <printOptions horizontalCentered="1"/>
  <pageMargins left="0.23622047244094491" right="0.23622047244094491" top="0.35433070866141736" bottom="0.35433070866141736" header="0.31496062992125984" footer="0.31496062992125984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4"/>
  <sheetViews>
    <sheetView tabSelected="1" view="pageBreakPreview" topLeftCell="A4" zoomScaleNormal="100" zoomScaleSheetLayoutView="100" workbookViewId="0">
      <selection activeCell="N23" sqref="N23"/>
    </sheetView>
  </sheetViews>
  <sheetFormatPr defaultRowHeight="15" x14ac:dyDescent="0.25"/>
  <cols>
    <col min="2" max="2" width="2.7109375" bestFit="1" customWidth="1"/>
    <col min="3" max="3" width="34.85546875" customWidth="1"/>
    <col min="5" max="5" width="30.85546875" customWidth="1"/>
    <col min="6" max="6" width="7" customWidth="1"/>
    <col min="7" max="7" width="7.7109375" customWidth="1"/>
    <col min="9" max="9" width="8.28515625" customWidth="1"/>
    <col min="11" max="11" width="13" customWidth="1"/>
    <col min="20" max="20" width="13.140625" hidden="1" customWidth="1"/>
    <col min="21" max="21" width="12" hidden="1" customWidth="1"/>
  </cols>
  <sheetData>
    <row r="1" spans="2:21" x14ac:dyDescent="0.25">
      <c r="B1" s="195" t="s">
        <v>54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2:21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2:21" x14ac:dyDescent="0.25"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 spans="2:21" x14ac:dyDescent="0.25"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 spans="2:21" x14ac:dyDescent="0.25"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</row>
    <row r="6" spans="2:21" x14ac:dyDescent="0.25">
      <c r="B6" s="172">
        <v>1000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2:21" x14ac:dyDescent="0.25"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</row>
    <row r="8" spans="2:21" ht="15" customHeight="1" x14ac:dyDescent="0.25">
      <c r="B8" s="179" t="s">
        <v>3</v>
      </c>
      <c r="C8" s="148" t="s">
        <v>55</v>
      </c>
      <c r="D8" s="148" t="s">
        <v>56</v>
      </c>
      <c r="E8" s="148" t="s">
        <v>57</v>
      </c>
      <c r="F8" s="159" t="s">
        <v>58</v>
      </c>
      <c r="G8" s="161"/>
      <c r="H8" s="159" t="s">
        <v>65</v>
      </c>
      <c r="I8" s="160"/>
      <c r="J8" s="160"/>
      <c r="K8" s="160"/>
      <c r="L8" s="160"/>
      <c r="M8" s="161"/>
      <c r="N8" s="159" t="s">
        <v>66</v>
      </c>
      <c r="O8" s="160"/>
      <c r="P8" s="160"/>
      <c r="Q8" s="160"/>
      <c r="R8" s="160"/>
      <c r="S8" s="161"/>
      <c r="T8" s="148" t="s">
        <v>10</v>
      </c>
      <c r="U8" s="148" t="s">
        <v>11</v>
      </c>
    </row>
    <row r="9" spans="2:21" ht="37.5" customHeight="1" x14ac:dyDescent="0.25">
      <c r="B9" s="180"/>
      <c r="C9" s="149"/>
      <c r="D9" s="149"/>
      <c r="E9" s="149"/>
      <c r="F9" s="162"/>
      <c r="G9" s="164"/>
      <c r="H9" s="162"/>
      <c r="I9" s="163"/>
      <c r="J9" s="163"/>
      <c r="K9" s="163"/>
      <c r="L9" s="163"/>
      <c r="M9" s="164"/>
      <c r="N9" s="162"/>
      <c r="O9" s="163"/>
      <c r="P9" s="163"/>
      <c r="Q9" s="163"/>
      <c r="R9" s="163"/>
      <c r="S9" s="164"/>
      <c r="T9" s="149"/>
      <c r="U9" s="149"/>
    </row>
    <row r="10" spans="2:21" ht="51" x14ac:dyDescent="0.25">
      <c r="B10" s="181"/>
      <c r="C10" s="150"/>
      <c r="D10" s="150"/>
      <c r="E10" s="150"/>
      <c r="F10" s="40" t="s">
        <v>59</v>
      </c>
      <c r="G10" s="41" t="s">
        <v>60</v>
      </c>
      <c r="H10" s="99" t="s">
        <v>61</v>
      </c>
      <c r="I10" s="99" t="s">
        <v>62</v>
      </c>
      <c r="J10" s="99" t="s">
        <v>61</v>
      </c>
      <c r="K10" s="99" t="s">
        <v>63</v>
      </c>
      <c r="L10" s="99" t="s">
        <v>61</v>
      </c>
      <c r="M10" s="99" t="s">
        <v>64</v>
      </c>
      <c r="N10" s="99" t="s">
        <v>61</v>
      </c>
      <c r="O10" s="99" t="s">
        <v>62</v>
      </c>
      <c r="P10" s="99" t="s">
        <v>61</v>
      </c>
      <c r="Q10" s="99" t="s">
        <v>63</v>
      </c>
      <c r="R10" s="99" t="s">
        <v>61</v>
      </c>
      <c r="S10" s="99" t="s">
        <v>64</v>
      </c>
      <c r="T10" s="150"/>
      <c r="U10" s="150"/>
    </row>
    <row r="11" spans="2:21" x14ac:dyDescent="0.25">
      <c r="B11" s="95">
        <v>1</v>
      </c>
      <c r="C11" s="95">
        <v>2</v>
      </c>
      <c r="D11" s="95">
        <v>3</v>
      </c>
      <c r="E11" s="95">
        <v>4</v>
      </c>
      <c r="F11" s="95">
        <v>5</v>
      </c>
      <c r="G11" s="95">
        <v>6</v>
      </c>
      <c r="H11" s="95">
        <v>7</v>
      </c>
      <c r="I11" s="95">
        <v>8</v>
      </c>
      <c r="J11" s="95">
        <v>9</v>
      </c>
      <c r="K11" s="95">
        <v>10</v>
      </c>
      <c r="L11" s="95">
        <v>11</v>
      </c>
      <c r="M11" s="95">
        <v>12</v>
      </c>
      <c r="N11" s="95">
        <v>13</v>
      </c>
      <c r="O11" s="95">
        <v>14</v>
      </c>
      <c r="P11" s="95">
        <v>15</v>
      </c>
      <c r="Q11" s="95">
        <v>16</v>
      </c>
      <c r="R11" s="98">
        <v>17</v>
      </c>
      <c r="S11" s="98">
        <v>18</v>
      </c>
      <c r="T11" s="95">
        <v>19</v>
      </c>
      <c r="U11" s="97">
        <v>20</v>
      </c>
    </row>
    <row r="12" spans="2:21" ht="25.5" x14ac:dyDescent="0.25">
      <c r="B12" s="105">
        <v>1</v>
      </c>
      <c r="C12" s="106" t="s">
        <v>25</v>
      </c>
      <c r="D12" s="19" t="s">
        <v>71</v>
      </c>
      <c r="E12" s="106" t="str">
        <f>C12</f>
        <v>MS WinSvrStdCore 2019 SNGL OLP 16Lic NL CoreLic</v>
      </c>
      <c r="F12" s="107"/>
      <c r="G12" s="107">
        <v>2</v>
      </c>
      <c r="H12" s="108" t="s">
        <v>68</v>
      </c>
      <c r="I12" s="107">
        <v>5</v>
      </c>
      <c r="J12" s="109" t="s">
        <v>69</v>
      </c>
      <c r="K12" s="79">
        <f>1835625/1000</f>
        <v>1835.625</v>
      </c>
      <c r="L12" s="109" t="str">
        <f t="shared" ref="L12:L37" si="0">J12</f>
        <v>мың теңге</v>
      </c>
      <c r="M12" s="19" t="s">
        <v>67</v>
      </c>
      <c r="N12" s="108" t="s">
        <v>68</v>
      </c>
      <c r="O12" s="107"/>
      <c r="P12" s="109" t="str">
        <f t="shared" ref="P12:P37" si="1">L12</f>
        <v>мың теңге</v>
      </c>
      <c r="Q12" s="110"/>
      <c r="R12" s="109" t="str">
        <f t="shared" ref="R12:R37" si="2">P12</f>
        <v>мың теңге</v>
      </c>
      <c r="S12" s="19" t="s">
        <v>67</v>
      </c>
      <c r="T12" s="35"/>
      <c r="U12" s="19"/>
    </row>
    <row r="13" spans="2:21" ht="35.25" customHeight="1" x14ac:dyDescent="0.25">
      <c r="B13" s="105">
        <v>2</v>
      </c>
      <c r="C13" s="111" t="s">
        <v>72</v>
      </c>
      <c r="D13" s="19" t="s">
        <v>71</v>
      </c>
      <c r="E13" s="106" t="str">
        <f t="shared" ref="E13:E37" si="3">C13</f>
        <v>Электрондық құжат айналымы жүйесі</v>
      </c>
      <c r="F13" s="107"/>
      <c r="G13" s="107">
        <v>2</v>
      </c>
      <c r="H13" s="108" t="str">
        <f>H12</f>
        <v>дана</v>
      </c>
      <c r="I13" s="107">
        <v>1</v>
      </c>
      <c r="J13" s="109" t="s">
        <v>69</v>
      </c>
      <c r="K13" s="78">
        <f>13602458/1000</f>
        <v>13602.458000000001</v>
      </c>
      <c r="L13" s="112" t="s">
        <v>69</v>
      </c>
      <c r="M13" s="19" t="s">
        <v>67</v>
      </c>
      <c r="N13" s="108" t="str">
        <f>N12</f>
        <v>дана</v>
      </c>
      <c r="O13" s="107"/>
      <c r="P13" s="109" t="str">
        <f>J13</f>
        <v>мың теңге</v>
      </c>
      <c r="Q13" s="113"/>
      <c r="R13" s="109" t="str">
        <f>P13</f>
        <v>мың теңге</v>
      </c>
      <c r="S13" s="19" t="s">
        <v>67</v>
      </c>
      <c r="T13" s="35"/>
      <c r="U13" s="19"/>
    </row>
    <row r="14" spans="2:21" ht="25.5" x14ac:dyDescent="0.25">
      <c r="B14" s="105">
        <v>3</v>
      </c>
      <c r="C14" s="71" t="s">
        <v>73</v>
      </c>
      <c r="D14" s="19" t="s">
        <v>71</v>
      </c>
      <c r="E14" s="106" t="str">
        <f t="shared" si="3"/>
        <v>Автоматты газды өрт сөндіру жүйесі (№1 АЭЖБ)</v>
      </c>
      <c r="F14" s="107"/>
      <c r="G14" s="107">
        <v>2</v>
      </c>
      <c r="H14" s="108" t="str">
        <f t="shared" ref="H14:H27" si="4">H13</f>
        <v>дана</v>
      </c>
      <c r="I14" s="107">
        <v>1</v>
      </c>
      <c r="J14" s="109" t="s">
        <v>69</v>
      </c>
      <c r="K14" s="77">
        <f>1114617.63/1000</f>
        <v>1114.61763</v>
      </c>
      <c r="L14" s="109" t="str">
        <f>J14</f>
        <v>мың теңге</v>
      </c>
      <c r="M14" s="19" t="s">
        <v>67</v>
      </c>
      <c r="N14" s="108" t="str">
        <f t="shared" ref="N14:N27" si="5">N13</f>
        <v>дана</v>
      </c>
      <c r="O14" s="107"/>
      <c r="P14" s="109" t="str">
        <f t="shared" si="1"/>
        <v>мың теңге</v>
      </c>
      <c r="Q14" s="110"/>
      <c r="R14" s="109" t="str">
        <f t="shared" si="2"/>
        <v>мың теңге</v>
      </c>
      <c r="S14" s="19" t="s">
        <v>67</v>
      </c>
      <c r="T14" s="35"/>
      <c r="U14" s="19"/>
    </row>
    <row r="15" spans="2:21" ht="25.5" x14ac:dyDescent="0.25">
      <c r="B15" s="105">
        <v>4</v>
      </c>
      <c r="C15" s="72" t="s">
        <v>74</v>
      </c>
      <c r="D15" s="19" t="s">
        <v>71</v>
      </c>
      <c r="E15" s="106" t="str">
        <f t="shared" si="3"/>
        <v>Автоматты газды өрт сөндіру жүйесі (№2 АЭЖБ)</v>
      </c>
      <c r="F15" s="107"/>
      <c r="G15" s="107">
        <v>2</v>
      </c>
      <c r="H15" s="108" t="str">
        <f t="shared" si="4"/>
        <v>дана</v>
      </c>
      <c r="I15" s="114">
        <v>1</v>
      </c>
      <c r="J15" s="109" t="s">
        <v>69</v>
      </c>
      <c r="K15" s="80">
        <f>1114617.63/1000</f>
        <v>1114.61763</v>
      </c>
      <c r="L15" s="112" t="str">
        <f t="shared" si="0"/>
        <v>мың теңге</v>
      </c>
      <c r="M15" s="19" t="s">
        <v>67</v>
      </c>
      <c r="N15" s="108" t="str">
        <f t="shared" si="5"/>
        <v>дана</v>
      </c>
      <c r="O15" s="107"/>
      <c r="P15" s="109" t="str">
        <f t="shared" si="1"/>
        <v>мың теңге</v>
      </c>
      <c r="Q15" s="110"/>
      <c r="R15" s="109" t="str">
        <f t="shared" si="2"/>
        <v>мың теңге</v>
      </c>
      <c r="S15" s="19" t="s">
        <v>67</v>
      </c>
      <c r="T15" s="36"/>
      <c r="U15" s="19"/>
    </row>
    <row r="16" spans="2:21" ht="25.5" x14ac:dyDescent="0.25">
      <c r="B16" s="105">
        <v>5</v>
      </c>
      <c r="C16" s="72" t="s">
        <v>75</v>
      </c>
      <c r="D16" s="19" t="s">
        <v>71</v>
      </c>
      <c r="E16" s="106" t="str">
        <f t="shared" si="3"/>
        <v>Автоматты газды өрт сөндіру жүйесі (№3 АЭЖБ)</v>
      </c>
      <c r="F16" s="107"/>
      <c r="G16" s="107">
        <v>2</v>
      </c>
      <c r="H16" s="108" t="str">
        <f t="shared" si="4"/>
        <v>дана</v>
      </c>
      <c r="I16" s="114">
        <v>1</v>
      </c>
      <c r="J16" s="109" t="s">
        <v>69</v>
      </c>
      <c r="K16" s="80">
        <f>1114617.63/1000</f>
        <v>1114.61763</v>
      </c>
      <c r="L16" s="112" t="str">
        <f t="shared" si="0"/>
        <v>мың теңге</v>
      </c>
      <c r="M16" s="19" t="s">
        <v>67</v>
      </c>
      <c r="N16" s="108" t="str">
        <f t="shared" si="5"/>
        <v>дана</v>
      </c>
      <c r="O16" s="107"/>
      <c r="P16" s="109" t="str">
        <f t="shared" si="1"/>
        <v>мың теңге</v>
      </c>
      <c r="Q16" s="113"/>
      <c r="R16" s="109" t="str">
        <f t="shared" si="2"/>
        <v>мың теңге</v>
      </c>
      <c r="S16" s="19" t="s">
        <v>67</v>
      </c>
      <c r="T16" s="33"/>
      <c r="U16" s="91"/>
    </row>
    <row r="17" spans="2:21" ht="25.5" x14ac:dyDescent="0.25">
      <c r="B17" s="105">
        <v>6</v>
      </c>
      <c r="C17" s="72" t="s">
        <v>76</v>
      </c>
      <c r="D17" s="19" t="s">
        <v>71</v>
      </c>
      <c r="E17" s="106" t="str">
        <f t="shared" si="3"/>
        <v>Автоматты газды өрт сөндіру жүйесі (№4 АЭЖБ)</v>
      </c>
      <c r="F17" s="107"/>
      <c r="G17" s="107">
        <v>2</v>
      </c>
      <c r="H17" s="108" t="str">
        <f t="shared" si="4"/>
        <v>дана</v>
      </c>
      <c r="I17" s="114">
        <v>1</v>
      </c>
      <c r="J17" s="109" t="s">
        <v>69</v>
      </c>
      <c r="K17" s="80">
        <f>1114617.63/1000</f>
        <v>1114.61763</v>
      </c>
      <c r="L17" s="112" t="str">
        <f t="shared" si="0"/>
        <v>мың теңге</v>
      </c>
      <c r="M17" s="19" t="s">
        <v>67</v>
      </c>
      <c r="N17" s="108" t="str">
        <f t="shared" si="5"/>
        <v>дана</v>
      </c>
      <c r="O17" s="107"/>
      <c r="P17" s="109" t="str">
        <f t="shared" si="1"/>
        <v>мың теңге</v>
      </c>
      <c r="Q17" s="110"/>
      <c r="R17" s="109" t="str">
        <f t="shared" si="2"/>
        <v>мың теңге</v>
      </c>
      <c r="S17" s="19" t="s">
        <v>67</v>
      </c>
      <c r="T17" s="33"/>
      <c r="U17" s="19"/>
    </row>
    <row r="18" spans="2:21" ht="25.5" x14ac:dyDescent="0.25">
      <c r="B18" s="105">
        <v>7</v>
      </c>
      <c r="C18" s="115" t="s">
        <v>77</v>
      </c>
      <c r="D18" s="19" t="s">
        <v>71</v>
      </c>
      <c r="E18" s="106" t="str">
        <f t="shared" si="3"/>
        <v>Автоматты газды өрт сөндіру жүйесі (№5 АЭЖБ)</v>
      </c>
      <c r="F18" s="107"/>
      <c r="G18" s="107">
        <v>2</v>
      </c>
      <c r="H18" s="108" t="str">
        <f t="shared" si="4"/>
        <v>дана</v>
      </c>
      <c r="I18" s="116">
        <v>1</v>
      </c>
      <c r="J18" s="109" t="s">
        <v>69</v>
      </c>
      <c r="K18" s="77">
        <f>1117228.57/1000</f>
        <v>1117.22857</v>
      </c>
      <c r="L18" s="109" t="str">
        <f t="shared" si="0"/>
        <v>мың теңге</v>
      </c>
      <c r="M18" s="19" t="s">
        <v>67</v>
      </c>
      <c r="N18" s="108" t="str">
        <f t="shared" si="5"/>
        <v>дана</v>
      </c>
      <c r="O18" s="107"/>
      <c r="P18" s="109" t="str">
        <f t="shared" si="1"/>
        <v>мың теңге</v>
      </c>
      <c r="Q18" s="110"/>
      <c r="R18" s="109" t="str">
        <f t="shared" si="2"/>
        <v>мың теңге</v>
      </c>
      <c r="S18" s="19" t="s">
        <v>67</v>
      </c>
      <c r="T18" s="33"/>
      <c r="U18" s="19"/>
    </row>
    <row r="19" spans="2:21" ht="25.5" x14ac:dyDescent="0.25">
      <c r="B19" s="105">
        <v>8</v>
      </c>
      <c r="C19" s="106" t="s">
        <v>78</v>
      </c>
      <c r="D19" s="19" t="s">
        <v>71</v>
      </c>
      <c r="E19" s="106" t="str">
        <f t="shared" si="3"/>
        <v>Автоматты газды өрт сөндіру жүйесі (№7 АЭЖБ)</v>
      </c>
      <c r="F19" s="107"/>
      <c r="G19" s="107">
        <v>2</v>
      </c>
      <c r="H19" s="108" t="str">
        <f t="shared" si="4"/>
        <v>дана</v>
      </c>
      <c r="I19" s="107">
        <v>1</v>
      </c>
      <c r="J19" s="109" t="s">
        <v>69</v>
      </c>
      <c r="K19" s="32">
        <f>1117228.57/1000</f>
        <v>1117.22857</v>
      </c>
      <c r="L19" s="109" t="str">
        <f t="shared" si="0"/>
        <v>мың теңге</v>
      </c>
      <c r="M19" s="19" t="s">
        <v>67</v>
      </c>
      <c r="N19" s="108" t="str">
        <f t="shared" si="5"/>
        <v>дана</v>
      </c>
      <c r="O19" s="107"/>
      <c r="P19" s="109" t="str">
        <f t="shared" si="1"/>
        <v>мың теңге</v>
      </c>
      <c r="Q19" s="110"/>
      <c r="R19" s="109" t="str">
        <f t="shared" si="2"/>
        <v>мың теңге</v>
      </c>
      <c r="S19" s="19" t="s">
        <v>67</v>
      </c>
      <c r="T19" s="33"/>
      <c r="U19" s="19"/>
    </row>
    <row r="20" spans="2:21" ht="25.5" x14ac:dyDescent="0.25">
      <c r="B20" s="105">
        <v>9</v>
      </c>
      <c r="C20" s="106" t="s">
        <v>79</v>
      </c>
      <c r="D20" s="19" t="s">
        <v>71</v>
      </c>
      <c r="E20" s="106" t="str">
        <f t="shared" si="3"/>
        <v>Автоматты газды өрт сөндіру жүйесі (Қарасай АЭЖБ)</v>
      </c>
      <c r="F20" s="107"/>
      <c r="G20" s="107">
        <v>2</v>
      </c>
      <c r="H20" s="108" t="str">
        <f t="shared" si="4"/>
        <v>дана</v>
      </c>
      <c r="I20" s="107">
        <v>1</v>
      </c>
      <c r="J20" s="109" t="s">
        <v>69</v>
      </c>
      <c r="K20" s="32">
        <f t="shared" ref="K20:K29" si="6">1110583.26/1000</f>
        <v>1110.5832600000001</v>
      </c>
      <c r="L20" s="109" t="str">
        <f t="shared" si="0"/>
        <v>мың теңге</v>
      </c>
      <c r="M20" s="144" t="s">
        <v>67</v>
      </c>
      <c r="N20" s="108" t="str">
        <f t="shared" si="5"/>
        <v>дана</v>
      </c>
      <c r="O20" s="107"/>
      <c r="P20" s="109" t="str">
        <f t="shared" si="1"/>
        <v>мың теңге</v>
      </c>
      <c r="Q20" s="110"/>
      <c r="R20" s="109" t="str">
        <f t="shared" si="2"/>
        <v>мың теңге</v>
      </c>
      <c r="S20" s="144" t="s">
        <v>67</v>
      </c>
      <c r="T20" s="37"/>
      <c r="U20" s="19"/>
    </row>
    <row r="21" spans="2:21" ht="25.5" x14ac:dyDescent="0.25">
      <c r="B21" s="105">
        <v>10</v>
      </c>
      <c r="C21" s="106" t="s">
        <v>80</v>
      </c>
      <c r="D21" s="19" t="s">
        <v>71</v>
      </c>
      <c r="E21" s="106" t="str">
        <f t="shared" si="3"/>
        <v>Автоматты газды өрт сөндіру жүйесі (Жамбыл АЭЖБ)</v>
      </c>
      <c r="F21" s="107"/>
      <c r="G21" s="107">
        <v>2</v>
      </c>
      <c r="H21" s="108" t="str">
        <f t="shared" si="4"/>
        <v>дана</v>
      </c>
      <c r="I21" s="107">
        <v>1</v>
      </c>
      <c r="J21" s="109" t="s">
        <v>69</v>
      </c>
      <c r="K21" s="32">
        <f t="shared" si="6"/>
        <v>1110.5832600000001</v>
      </c>
      <c r="L21" s="109" t="str">
        <f t="shared" si="0"/>
        <v>мың теңге</v>
      </c>
      <c r="M21" s="144" t="s">
        <v>67</v>
      </c>
      <c r="N21" s="108" t="str">
        <f t="shared" si="5"/>
        <v>дана</v>
      </c>
      <c r="O21" s="107"/>
      <c r="P21" s="109" t="str">
        <f t="shared" si="1"/>
        <v>мың теңге</v>
      </c>
      <c r="Q21" s="110"/>
      <c r="R21" s="109" t="str">
        <f t="shared" si="2"/>
        <v>мың теңге</v>
      </c>
      <c r="S21" s="144" t="s">
        <v>67</v>
      </c>
      <c r="T21" s="37"/>
      <c r="U21" s="19"/>
    </row>
    <row r="22" spans="2:21" ht="25.5" x14ac:dyDescent="0.25">
      <c r="B22" s="105">
        <v>11</v>
      </c>
      <c r="C22" s="106" t="s">
        <v>81</v>
      </c>
      <c r="D22" s="19" t="s">
        <v>71</v>
      </c>
      <c r="E22" s="106" t="str">
        <f t="shared" si="3"/>
        <v>Автоматты газды өрт сөндіру жүйесі (Талғар АЭЖБ)</v>
      </c>
      <c r="F22" s="107"/>
      <c r="G22" s="107">
        <v>2</v>
      </c>
      <c r="H22" s="108" t="str">
        <f t="shared" si="4"/>
        <v>дана</v>
      </c>
      <c r="I22" s="117">
        <v>1</v>
      </c>
      <c r="J22" s="109" t="s">
        <v>69</v>
      </c>
      <c r="K22" s="78">
        <f t="shared" si="6"/>
        <v>1110.5832600000001</v>
      </c>
      <c r="L22" s="112" t="str">
        <f t="shared" si="0"/>
        <v>мың теңге</v>
      </c>
      <c r="M22" s="19" t="s">
        <v>67</v>
      </c>
      <c r="N22" s="108" t="str">
        <f t="shared" si="5"/>
        <v>дана</v>
      </c>
      <c r="O22" s="107"/>
      <c r="P22" s="109" t="str">
        <f t="shared" si="1"/>
        <v>мың теңге</v>
      </c>
      <c r="Q22" s="110"/>
      <c r="R22" s="109" t="str">
        <f t="shared" si="2"/>
        <v>мың теңге</v>
      </c>
      <c r="S22" s="19" t="s">
        <v>67</v>
      </c>
      <c r="T22" s="37"/>
      <c r="U22" s="19"/>
    </row>
    <row r="23" spans="2:21" ht="25.5" x14ac:dyDescent="0.25">
      <c r="B23" s="105">
        <v>12</v>
      </c>
      <c r="C23" s="118" t="s">
        <v>82</v>
      </c>
      <c r="D23" s="19" t="s">
        <v>71</v>
      </c>
      <c r="E23" s="106" t="str">
        <f t="shared" si="3"/>
        <v>Автоматты газды өрт сөндіру жүйесі (Еңбекшіқазақ АЭЖБ)</v>
      </c>
      <c r="F23" s="119"/>
      <c r="G23" s="107">
        <v>2</v>
      </c>
      <c r="H23" s="108" t="str">
        <f t="shared" si="4"/>
        <v>дана</v>
      </c>
      <c r="I23" s="117">
        <v>1</v>
      </c>
      <c r="J23" s="109" t="s">
        <v>69</v>
      </c>
      <c r="K23" s="78">
        <f t="shared" si="6"/>
        <v>1110.5832600000001</v>
      </c>
      <c r="L23" s="120" t="str">
        <f t="shared" si="0"/>
        <v>мың теңге</v>
      </c>
      <c r="M23" s="19" t="s">
        <v>67</v>
      </c>
      <c r="N23" s="108" t="str">
        <f t="shared" si="5"/>
        <v>дана</v>
      </c>
      <c r="O23" s="119"/>
      <c r="P23" s="109" t="str">
        <f t="shared" si="1"/>
        <v>мың теңге</v>
      </c>
      <c r="Q23" s="121"/>
      <c r="R23" s="122" t="str">
        <f t="shared" si="2"/>
        <v>мың теңге</v>
      </c>
      <c r="S23" s="19" t="s">
        <v>67</v>
      </c>
      <c r="T23" s="66"/>
      <c r="U23" s="51"/>
    </row>
    <row r="24" spans="2:21" ht="25.5" x14ac:dyDescent="0.25">
      <c r="B24" s="105">
        <v>13</v>
      </c>
      <c r="C24" s="111" t="s">
        <v>83</v>
      </c>
      <c r="D24" s="19" t="s">
        <v>71</v>
      </c>
      <c r="E24" s="106" t="str">
        <f t="shared" si="3"/>
        <v>Автоматты газды өрт сөндіру жүйесі (Шелек АЭЖБ)</v>
      </c>
      <c r="F24" s="107"/>
      <c r="G24" s="107">
        <v>2</v>
      </c>
      <c r="H24" s="108" t="str">
        <f t="shared" si="4"/>
        <v>дана</v>
      </c>
      <c r="I24" s="116">
        <v>1</v>
      </c>
      <c r="J24" s="109" t="s">
        <v>69</v>
      </c>
      <c r="K24" s="85">
        <f t="shared" si="6"/>
        <v>1110.5832600000001</v>
      </c>
      <c r="L24" s="109" t="str">
        <f t="shared" si="0"/>
        <v>мың теңге</v>
      </c>
      <c r="M24" s="19" t="s">
        <v>67</v>
      </c>
      <c r="N24" s="108" t="str">
        <f t="shared" si="5"/>
        <v>дана</v>
      </c>
      <c r="O24" s="123"/>
      <c r="P24" s="109" t="str">
        <f t="shared" si="1"/>
        <v>мың теңге</v>
      </c>
      <c r="Q24" s="110"/>
      <c r="R24" s="109" t="str">
        <f t="shared" si="2"/>
        <v>мың теңге</v>
      </c>
      <c r="S24" s="19" t="s">
        <v>67</v>
      </c>
      <c r="T24" s="36"/>
      <c r="U24" s="19"/>
    </row>
    <row r="25" spans="2:21" ht="25.5" x14ac:dyDescent="0.25">
      <c r="B25" s="105">
        <v>14</v>
      </c>
      <c r="C25" s="73" t="s">
        <v>84</v>
      </c>
      <c r="D25" s="19" t="s">
        <v>71</v>
      </c>
      <c r="E25" s="106" t="str">
        <f t="shared" si="3"/>
        <v>Автоматты газды өрт сөндіру жүйесі (Райымбек АЭЖБ)</v>
      </c>
      <c r="F25" s="107"/>
      <c r="G25" s="107">
        <v>2</v>
      </c>
      <c r="H25" s="108" t="str">
        <f t="shared" si="4"/>
        <v>дана</v>
      </c>
      <c r="I25" s="107">
        <v>1</v>
      </c>
      <c r="J25" s="109" t="s">
        <v>69</v>
      </c>
      <c r="K25" s="86">
        <f t="shared" si="6"/>
        <v>1110.5832600000001</v>
      </c>
      <c r="L25" s="112" t="str">
        <f t="shared" si="0"/>
        <v>мың теңге</v>
      </c>
      <c r="M25" s="19" t="s">
        <v>67</v>
      </c>
      <c r="N25" s="108" t="str">
        <f t="shared" si="5"/>
        <v>дана</v>
      </c>
      <c r="O25" s="107"/>
      <c r="P25" s="109" t="str">
        <f t="shared" si="1"/>
        <v>мың теңге</v>
      </c>
      <c r="Q25" s="110"/>
      <c r="R25" s="109" t="str">
        <f t="shared" si="2"/>
        <v>мың теңге</v>
      </c>
      <c r="S25" s="19" t="s">
        <v>67</v>
      </c>
      <c r="T25" s="36"/>
      <c r="U25" s="19"/>
    </row>
    <row r="26" spans="2:21" ht="25.5" x14ac:dyDescent="0.25">
      <c r="B26" s="105">
        <v>15</v>
      </c>
      <c r="C26" s="73" t="s">
        <v>85</v>
      </c>
      <c r="D26" s="19" t="s">
        <v>71</v>
      </c>
      <c r="E26" s="106" t="str">
        <f t="shared" si="3"/>
        <v>Автоматты газды өрт сөндіру жүйесі (Ұйғыр АЭЖБ)</v>
      </c>
      <c r="F26" s="107"/>
      <c r="G26" s="107">
        <v>2</v>
      </c>
      <c r="H26" s="108" t="str">
        <f t="shared" si="4"/>
        <v>дана</v>
      </c>
      <c r="I26" s="107">
        <v>1</v>
      </c>
      <c r="J26" s="109" t="s">
        <v>69</v>
      </c>
      <c r="K26" s="86">
        <f t="shared" si="6"/>
        <v>1110.5832600000001</v>
      </c>
      <c r="L26" s="112" t="str">
        <f t="shared" si="0"/>
        <v>мың теңге</v>
      </c>
      <c r="M26" s="19" t="s">
        <v>67</v>
      </c>
      <c r="N26" s="108" t="str">
        <f t="shared" si="5"/>
        <v>дана</v>
      </c>
      <c r="O26" s="107"/>
      <c r="P26" s="109" t="str">
        <f>L26</f>
        <v>мың теңге</v>
      </c>
      <c r="Q26" s="110"/>
      <c r="R26" s="109" t="str">
        <f t="shared" si="2"/>
        <v>мың теңге</v>
      </c>
      <c r="S26" s="19" t="s">
        <v>67</v>
      </c>
      <c r="T26" s="90"/>
      <c r="U26" s="91"/>
    </row>
    <row r="27" spans="2:21" ht="25.5" x14ac:dyDescent="0.25">
      <c r="B27" s="105">
        <v>16</v>
      </c>
      <c r="C27" s="74" t="s">
        <v>86</v>
      </c>
      <c r="D27" s="19" t="s">
        <v>71</v>
      </c>
      <c r="E27" s="106" t="str">
        <f t="shared" si="3"/>
        <v>Автоматты газды өрт сөндіру жүйесі (Өтеген батыр АЭЖБ)</v>
      </c>
      <c r="F27" s="107"/>
      <c r="G27" s="107">
        <v>2</v>
      </c>
      <c r="H27" s="108" t="str">
        <f t="shared" si="4"/>
        <v>дана</v>
      </c>
      <c r="I27" s="107">
        <v>1</v>
      </c>
      <c r="J27" s="109" t="s">
        <v>69</v>
      </c>
      <c r="K27" s="86">
        <f t="shared" si="6"/>
        <v>1110.5832600000001</v>
      </c>
      <c r="L27" s="112" t="str">
        <f t="shared" si="0"/>
        <v>мың теңге</v>
      </c>
      <c r="M27" s="19" t="s">
        <v>67</v>
      </c>
      <c r="N27" s="108" t="str">
        <f t="shared" si="5"/>
        <v>дана</v>
      </c>
      <c r="O27" s="107"/>
      <c r="P27" s="109" t="str">
        <f t="shared" si="1"/>
        <v>мың теңге</v>
      </c>
      <c r="Q27" s="110"/>
      <c r="R27" s="109" t="str">
        <f t="shared" si="2"/>
        <v>мың теңге</v>
      </c>
      <c r="S27" s="19" t="s">
        <v>67</v>
      </c>
      <c r="T27" s="90"/>
      <c r="U27" s="19"/>
    </row>
    <row r="28" spans="2:21" ht="25.5" x14ac:dyDescent="0.25">
      <c r="B28" s="105">
        <v>17</v>
      </c>
      <c r="C28" s="121" t="s">
        <v>87</v>
      </c>
      <c r="D28" s="19" t="s">
        <v>71</v>
      </c>
      <c r="E28" s="106" t="str">
        <f t="shared" si="3"/>
        <v>Автоматты газды өрт сөндіру жүйесі (Іле АЭЖБ)</v>
      </c>
      <c r="F28" s="107"/>
      <c r="G28" s="107">
        <v>2</v>
      </c>
      <c r="H28" s="108" t="s">
        <v>68</v>
      </c>
      <c r="I28" s="117">
        <v>1</v>
      </c>
      <c r="J28" s="109" t="s">
        <v>69</v>
      </c>
      <c r="K28" s="78">
        <f t="shared" si="6"/>
        <v>1110.5832600000001</v>
      </c>
      <c r="L28" s="112" t="str">
        <f t="shared" si="0"/>
        <v>мың теңге</v>
      </c>
      <c r="M28" s="19" t="s">
        <v>67</v>
      </c>
      <c r="N28" s="105" t="s">
        <v>68</v>
      </c>
      <c r="O28" s="107"/>
      <c r="P28" s="109" t="str">
        <f t="shared" si="1"/>
        <v>мың теңге</v>
      </c>
      <c r="Q28" s="110"/>
      <c r="R28" s="109" t="str">
        <f t="shared" si="2"/>
        <v>мың теңге</v>
      </c>
      <c r="S28" s="19" t="s">
        <v>67</v>
      </c>
      <c r="T28" s="36"/>
      <c r="U28" s="19"/>
    </row>
    <row r="29" spans="2:21" ht="25.5" x14ac:dyDescent="0.25">
      <c r="B29" s="105">
        <v>18</v>
      </c>
      <c r="C29" s="121" t="s">
        <v>88</v>
      </c>
      <c r="D29" s="19" t="s">
        <v>71</v>
      </c>
      <c r="E29" s="106" t="str">
        <f t="shared" si="3"/>
        <v>Автоматты газды өрт сөндіру жүйесі (Балқаш АЭЖБ)</v>
      </c>
      <c r="F29" s="107"/>
      <c r="G29" s="107">
        <v>2</v>
      </c>
      <c r="H29" s="108" t="s">
        <v>68</v>
      </c>
      <c r="I29" s="117">
        <v>1</v>
      </c>
      <c r="J29" s="109" t="s">
        <v>69</v>
      </c>
      <c r="K29" s="78">
        <f t="shared" si="6"/>
        <v>1110.5832600000001</v>
      </c>
      <c r="L29" s="112" t="str">
        <f t="shared" si="0"/>
        <v>мың теңге</v>
      </c>
      <c r="M29" s="19" t="s">
        <v>67</v>
      </c>
      <c r="N29" s="105" t="s">
        <v>68</v>
      </c>
      <c r="O29" s="107"/>
      <c r="P29" s="109" t="str">
        <f t="shared" si="1"/>
        <v>мың теңге</v>
      </c>
      <c r="Q29" s="110"/>
      <c r="R29" s="109" t="str">
        <f t="shared" si="2"/>
        <v>мың теңге</v>
      </c>
      <c r="S29" s="19" t="s">
        <v>67</v>
      </c>
      <c r="T29" s="90"/>
      <c r="U29" s="19"/>
    </row>
    <row r="30" spans="2:21" ht="25.5" x14ac:dyDescent="0.25">
      <c r="B30" s="105">
        <v>19</v>
      </c>
      <c r="C30" s="121" t="s">
        <v>89</v>
      </c>
      <c r="D30" s="19" t="s">
        <v>71</v>
      </c>
      <c r="E30" s="106" t="str">
        <f t="shared" si="3"/>
        <v>Серверлік үй-жайда кіруді бақылау және басқару жүйесі</v>
      </c>
      <c r="F30" s="107"/>
      <c r="G30" s="107">
        <v>2</v>
      </c>
      <c r="H30" s="108" t="s">
        <v>68</v>
      </c>
      <c r="I30" s="117">
        <v>1</v>
      </c>
      <c r="J30" s="109" t="s">
        <v>69</v>
      </c>
      <c r="K30" s="78">
        <f>2921383.93/1000</f>
        <v>2921.38393</v>
      </c>
      <c r="L30" s="112" t="str">
        <f t="shared" si="0"/>
        <v>мың теңге</v>
      </c>
      <c r="M30" s="19" t="s">
        <v>67</v>
      </c>
      <c r="N30" s="105" t="s">
        <v>68</v>
      </c>
      <c r="O30" s="107"/>
      <c r="P30" s="109" t="str">
        <f t="shared" si="1"/>
        <v>мың теңге</v>
      </c>
      <c r="Q30" s="113"/>
      <c r="R30" s="109" t="str">
        <f t="shared" si="2"/>
        <v>мың теңге</v>
      </c>
      <c r="S30" s="19" t="s">
        <v>67</v>
      </c>
      <c r="T30" s="36"/>
      <c r="U30" s="19"/>
    </row>
    <row r="31" spans="2:21" ht="39" thickBot="1" x14ac:dyDescent="0.3">
      <c r="B31" s="105">
        <v>20</v>
      </c>
      <c r="C31" s="121" t="s">
        <v>90</v>
      </c>
      <c r="D31" s="19" t="s">
        <v>71</v>
      </c>
      <c r="E31" s="106" t="str">
        <f t="shared" si="3"/>
        <v>Серверлік үй-жайдағы температура мен ылғалдылықты қашықтықтан мониторингтеу құрылғысы</v>
      </c>
      <c r="F31" s="107"/>
      <c r="G31" s="107">
        <v>2</v>
      </c>
      <c r="H31" s="108" t="s">
        <v>68</v>
      </c>
      <c r="I31" s="117">
        <v>1</v>
      </c>
      <c r="J31" s="109" t="s">
        <v>69</v>
      </c>
      <c r="K31" s="78">
        <f>2478632.14/1000</f>
        <v>2478.6321400000002</v>
      </c>
      <c r="L31" s="112" t="str">
        <f t="shared" si="0"/>
        <v>мың теңге</v>
      </c>
      <c r="M31" s="144" t="s">
        <v>67</v>
      </c>
      <c r="N31" s="105" t="s">
        <v>68</v>
      </c>
      <c r="O31" s="107"/>
      <c r="P31" s="109" t="str">
        <f t="shared" si="1"/>
        <v>мың теңге</v>
      </c>
      <c r="Q31" s="110"/>
      <c r="R31" s="109" t="str">
        <f t="shared" si="2"/>
        <v>мың теңге</v>
      </c>
      <c r="S31" s="144" t="s">
        <v>67</v>
      </c>
      <c r="T31" s="36"/>
      <c r="U31" s="19"/>
    </row>
    <row r="32" spans="2:21" ht="26.25" thickBot="1" x14ac:dyDescent="0.3">
      <c r="B32" s="105">
        <v>21</v>
      </c>
      <c r="C32" s="102" t="s">
        <v>91</v>
      </c>
      <c r="D32" s="19" t="s">
        <v>71</v>
      </c>
      <c r="E32" s="106" t="str">
        <f t="shared" si="3"/>
        <v>ҮҚК</v>
      </c>
      <c r="F32" s="107"/>
      <c r="G32" s="107">
        <v>2</v>
      </c>
      <c r="H32" s="108" t="s">
        <v>68</v>
      </c>
      <c r="I32" s="124">
        <v>50</v>
      </c>
      <c r="J32" s="109" t="s">
        <v>69</v>
      </c>
      <c r="K32" s="78">
        <f>1035714.5/1000</f>
        <v>1035.7145</v>
      </c>
      <c r="L32" s="112" t="str">
        <f t="shared" si="0"/>
        <v>мың теңге</v>
      </c>
      <c r="M32" s="19" t="s">
        <v>67</v>
      </c>
      <c r="N32" s="105" t="s">
        <v>68</v>
      </c>
      <c r="O32" s="107"/>
      <c r="P32" s="109" t="str">
        <f t="shared" si="1"/>
        <v>мың теңге</v>
      </c>
      <c r="Q32" s="110"/>
      <c r="R32" s="109" t="str">
        <f t="shared" si="2"/>
        <v>мың теңге</v>
      </c>
      <c r="S32" s="19" t="s">
        <v>67</v>
      </c>
      <c r="T32" s="36"/>
      <c r="U32" s="19"/>
    </row>
    <row r="33" spans="2:21" ht="25.5" x14ac:dyDescent="0.25">
      <c r="B33" s="105">
        <v>22</v>
      </c>
      <c r="C33" s="125" t="s">
        <v>92</v>
      </c>
      <c r="D33" s="19" t="s">
        <v>71</v>
      </c>
      <c r="E33" s="106" t="str">
        <f t="shared" si="3"/>
        <v>Дербес компьютер</v>
      </c>
      <c r="F33" s="107"/>
      <c r="G33" s="107">
        <v>2</v>
      </c>
      <c r="H33" s="108" t="s">
        <v>68</v>
      </c>
      <c r="I33" s="124">
        <v>50</v>
      </c>
      <c r="J33" s="109" t="s">
        <v>69</v>
      </c>
      <c r="K33" s="78">
        <f>13657308/1000</f>
        <v>13657.308000000001</v>
      </c>
      <c r="L33" s="112" t="str">
        <f t="shared" si="0"/>
        <v>мың теңге</v>
      </c>
      <c r="M33" s="19" t="s">
        <v>67</v>
      </c>
      <c r="N33" s="105" t="s">
        <v>68</v>
      </c>
      <c r="O33" s="107"/>
      <c r="P33" s="109" t="str">
        <f t="shared" si="1"/>
        <v>мың теңге</v>
      </c>
      <c r="Q33" s="110"/>
      <c r="R33" s="109" t="str">
        <f t="shared" si="2"/>
        <v>мың теңге</v>
      </c>
      <c r="S33" s="19" t="s">
        <v>67</v>
      </c>
      <c r="T33" s="36"/>
      <c r="U33" s="19"/>
    </row>
    <row r="34" spans="2:21" ht="25.5" x14ac:dyDescent="0.25">
      <c r="B34" s="105">
        <v>23</v>
      </c>
      <c r="C34" s="125" t="s">
        <v>24</v>
      </c>
      <c r="D34" s="19" t="s">
        <v>71</v>
      </c>
      <c r="E34" s="106" t="str">
        <f t="shared" si="3"/>
        <v>Монитор</v>
      </c>
      <c r="F34" s="107"/>
      <c r="G34" s="107">
        <v>2</v>
      </c>
      <c r="H34" s="108" t="s">
        <v>68</v>
      </c>
      <c r="I34" s="124">
        <v>50</v>
      </c>
      <c r="J34" s="109" t="s">
        <v>69</v>
      </c>
      <c r="K34" s="78">
        <f>3755988.5/1000</f>
        <v>3755.9884999999999</v>
      </c>
      <c r="L34" s="112" t="str">
        <f t="shared" si="0"/>
        <v>мың теңге</v>
      </c>
      <c r="M34" s="19" t="s">
        <v>67</v>
      </c>
      <c r="N34" s="105" t="s">
        <v>68</v>
      </c>
      <c r="O34" s="107"/>
      <c r="P34" s="109" t="str">
        <f t="shared" si="1"/>
        <v>мың теңге</v>
      </c>
      <c r="Q34" s="110"/>
      <c r="R34" s="109" t="str">
        <f t="shared" si="2"/>
        <v>мың теңге</v>
      </c>
      <c r="S34" s="19" t="s">
        <v>67</v>
      </c>
      <c r="T34" s="36"/>
      <c r="U34" s="19"/>
    </row>
    <row r="35" spans="2:21" ht="25.5" x14ac:dyDescent="0.25">
      <c r="B35" s="105">
        <v>24</v>
      </c>
      <c r="C35" s="126" t="s">
        <v>93</v>
      </c>
      <c r="D35" s="19" t="s">
        <v>71</v>
      </c>
      <c r="E35" s="106" t="str">
        <f t="shared" si="3"/>
        <v>Төбелік шам 40 Вт</v>
      </c>
      <c r="F35" s="107"/>
      <c r="G35" s="107">
        <v>2</v>
      </c>
      <c r="H35" s="108" t="s">
        <v>68</v>
      </c>
      <c r="I35" s="124">
        <v>21</v>
      </c>
      <c r="J35" s="109" t="s">
        <v>69</v>
      </c>
      <c r="K35" s="78">
        <f>340200/1000</f>
        <v>340.2</v>
      </c>
      <c r="L35" s="112" t="str">
        <f t="shared" si="0"/>
        <v>мың теңге</v>
      </c>
      <c r="M35" s="19" t="s">
        <v>67</v>
      </c>
      <c r="N35" s="105" t="s">
        <v>68</v>
      </c>
      <c r="O35" s="107"/>
      <c r="P35" s="109" t="str">
        <f t="shared" si="1"/>
        <v>мың теңге</v>
      </c>
      <c r="Q35" s="110"/>
      <c r="R35" s="109" t="str">
        <f t="shared" si="2"/>
        <v>мың теңге</v>
      </c>
      <c r="S35" s="19" t="s">
        <v>67</v>
      </c>
      <c r="T35" s="36"/>
      <c r="U35" s="19"/>
    </row>
    <row r="36" spans="2:21" ht="25.5" x14ac:dyDescent="0.25">
      <c r="B36" s="105">
        <v>25</v>
      </c>
      <c r="C36" s="126" t="s">
        <v>94</v>
      </c>
      <c r="D36" s="19" t="s">
        <v>71</v>
      </c>
      <c r="E36" s="106" t="str">
        <f t="shared" si="3"/>
        <v>Төбелік шам 48 Вт</v>
      </c>
      <c r="F36" s="107"/>
      <c r="G36" s="107">
        <v>2</v>
      </c>
      <c r="H36" s="108" t="s">
        <v>68</v>
      </c>
      <c r="I36" s="124">
        <v>377</v>
      </c>
      <c r="J36" s="109" t="s">
        <v>69</v>
      </c>
      <c r="K36" s="78">
        <f>9916608/1000</f>
        <v>9916.6080000000002</v>
      </c>
      <c r="L36" s="112" t="str">
        <f t="shared" si="0"/>
        <v>мың теңге</v>
      </c>
      <c r="M36" s="19" t="s">
        <v>67</v>
      </c>
      <c r="N36" s="105" t="s">
        <v>68</v>
      </c>
      <c r="O36" s="107"/>
      <c r="P36" s="109" t="str">
        <f t="shared" si="1"/>
        <v>мың теңге</v>
      </c>
      <c r="Q36" s="110"/>
      <c r="R36" s="109" t="str">
        <f t="shared" si="2"/>
        <v>мың теңге</v>
      </c>
      <c r="S36" s="19" t="s">
        <v>67</v>
      </c>
      <c r="T36" s="36"/>
      <c r="U36" s="19"/>
    </row>
    <row r="37" spans="2:21" ht="38.25" x14ac:dyDescent="0.25">
      <c r="B37" s="105">
        <v>26</v>
      </c>
      <c r="C37" s="126" t="s">
        <v>95</v>
      </c>
      <c r="D37" s="19" t="s">
        <v>71</v>
      </c>
      <c r="E37" s="106" t="str">
        <f t="shared" si="3"/>
        <v xml:space="preserve">1С:Кәсіпорын 8 жалақы және персоналды басқару жүйесін орнату бойынша жұмыстар </v>
      </c>
      <c r="F37" s="107"/>
      <c r="G37" s="107">
        <v>2</v>
      </c>
      <c r="H37" s="108" t="s">
        <v>96</v>
      </c>
      <c r="I37" s="124">
        <v>1</v>
      </c>
      <c r="J37" s="109" t="s">
        <v>69</v>
      </c>
      <c r="K37" s="78">
        <f>6135000/1000</f>
        <v>6135</v>
      </c>
      <c r="L37" s="112" t="str">
        <f t="shared" si="0"/>
        <v>мың теңге</v>
      </c>
      <c r="M37" s="144" t="s">
        <v>67</v>
      </c>
      <c r="N37" s="105" t="s">
        <v>96</v>
      </c>
      <c r="O37" s="107"/>
      <c r="P37" s="109" t="str">
        <f t="shared" si="1"/>
        <v>мың теңге</v>
      </c>
      <c r="Q37" s="110"/>
      <c r="R37" s="109" t="str">
        <f t="shared" si="2"/>
        <v>мың теңге</v>
      </c>
      <c r="S37" s="144" t="s">
        <v>67</v>
      </c>
      <c r="T37" s="36"/>
      <c r="U37" s="19"/>
    </row>
    <row r="38" spans="2:21" x14ac:dyDescent="0.25">
      <c r="B38" s="183" t="s">
        <v>70</v>
      </c>
      <c r="C38" s="184"/>
      <c r="D38" s="184"/>
      <c r="E38" s="185"/>
      <c r="F38" s="127"/>
      <c r="G38" s="128"/>
      <c r="H38" s="129"/>
      <c r="I38" s="128"/>
      <c r="J38" s="130"/>
      <c r="K38" s="189">
        <f>SUM(K12:K37)</f>
        <v>73477.678329999995</v>
      </c>
      <c r="L38" s="131"/>
      <c r="M38" s="132"/>
      <c r="N38" s="133"/>
      <c r="O38" s="133"/>
      <c r="P38" s="133"/>
      <c r="Q38" s="191">
        <f>SUM(Q12:Q37)</f>
        <v>0</v>
      </c>
      <c r="R38" s="134"/>
      <c r="S38" s="193"/>
      <c r="T38" s="170"/>
      <c r="U38" s="22"/>
    </row>
    <row r="39" spans="2:21" x14ac:dyDescent="0.25">
      <c r="B39" s="186"/>
      <c r="C39" s="187"/>
      <c r="D39" s="187"/>
      <c r="E39" s="188"/>
      <c r="F39" s="135"/>
      <c r="G39" s="136"/>
      <c r="H39" s="137"/>
      <c r="I39" s="138"/>
      <c r="J39" s="139"/>
      <c r="K39" s="190"/>
      <c r="L39" s="140"/>
      <c r="M39" s="141"/>
      <c r="N39" s="142"/>
      <c r="O39" s="142"/>
      <c r="P39" s="142"/>
      <c r="Q39" s="192"/>
      <c r="R39" s="143"/>
      <c r="S39" s="194"/>
      <c r="T39" s="171"/>
      <c r="U39" s="31"/>
    </row>
    <row r="40" spans="2:21" ht="19.5" x14ac:dyDescent="0.3">
      <c r="B40" s="7"/>
      <c r="C40" s="10"/>
      <c r="D40" s="10"/>
      <c r="E40" s="10"/>
      <c r="F40" s="10"/>
      <c r="G40" s="10"/>
      <c r="H40" s="54"/>
      <c r="I40" s="10"/>
      <c r="J40" s="10"/>
      <c r="K40" s="12"/>
      <c r="L40" s="1"/>
      <c r="M40" s="1"/>
      <c r="N40" s="1"/>
      <c r="O40" s="1"/>
      <c r="P40" s="1"/>
      <c r="Q40" s="8"/>
      <c r="R40" s="1"/>
      <c r="S40" s="1"/>
      <c r="T40" s="1"/>
      <c r="U40" s="1"/>
    </row>
    <row r="41" spans="2:21" ht="19.5" x14ac:dyDescent="0.3">
      <c r="B41" s="7"/>
      <c r="C41" s="10"/>
      <c r="D41" s="10"/>
      <c r="E41" s="10"/>
      <c r="F41" s="10"/>
      <c r="G41" s="10"/>
      <c r="H41" s="54"/>
      <c r="I41" s="10"/>
      <c r="J41" s="10"/>
      <c r="K41" s="12"/>
      <c r="L41" s="1"/>
      <c r="M41" s="1"/>
      <c r="N41" s="1"/>
      <c r="O41" s="1"/>
      <c r="P41" s="1"/>
      <c r="Q41" s="8"/>
      <c r="R41" s="1"/>
      <c r="S41" s="1"/>
      <c r="T41" s="1"/>
      <c r="U41" s="1"/>
    </row>
    <row r="42" spans="2:21" ht="19.5" x14ac:dyDescent="0.3">
      <c r="B42" s="7"/>
      <c r="C42" s="145"/>
      <c r="D42" s="10"/>
      <c r="E42" s="10"/>
      <c r="F42" s="10"/>
      <c r="G42" s="10"/>
      <c r="H42" s="54"/>
      <c r="I42" s="10"/>
      <c r="J42" s="10"/>
      <c r="K42" s="12"/>
      <c r="L42" s="1"/>
      <c r="M42" s="1"/>
      <c r="N42" s="1"/>
      <c r="O42" s="1"/>
      <c r="P42" s="1"/>
      <c r="Q42" s="8"/>
      <c r="R42" s="1"/>
      <c r="S42" s="1"/>
      <c r="T42" s="1"/>
      <c r="U42" s="1"/>
    </row>
    <row r="43" spans="2:21" ht="18.75" x14ac:dyDescent="0.3">
      <c r="B43" s="174"/>
      <c r="C43" s="174"/>
      <c r="D43" s="175"/>
      <c r="E43" s="176"/>
      <c r="F43" s="177"/>
      <c r="G43" s="178"/>
      <c r="H43" s="178"/>
      <c r="I43" s="178"/>
      <c r="J43" s="178"/>
      <c r="K43" s="12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ht="20.25" x14ac:dyDescent="0.3">
      <c r="B44" s="9"/>
      <c r="C44" s="11"/>
      <c r="D44" s="11"/>
      <c r="E44" s="88" t="s">
        <v>52</v>
      </c>
      <c r="F44" s="88"/>
      <c r="G44" s="88"/>
      <c r="H44" s="89"/>
      <c r="I44" s="88"/>
      <c r="J44" s="88"/>
      <c r="K44" s="165" t="s">
        <v>53</v>
      </c>
      <c r="L44" s="165"/>
      <c r="M44" s="165"/>
      <c r="N44" s="165"/>
      <c r="O44" s="165"/>
      <c r="P44" s="1"/>
      <c r="Q44" s="1"/>
      <c r="R44" s="1"/>
      <c r="S44" s="1"/>
      <c r="T44" s="1"/>
      <c r="U44" s="1"/>
    </row>
  </sheetData>
  <mergeCells count="20">
    <mergeCell ref="B1:U5"/>
    <mergeCell ref="B6:U7"/>
    <mergeCell ref="B8:B10"/>
    <mergeCell ref="C8:C10"/>
    <mergeCell ref="D8:D10"/>
    <mergeCell ref="F8:G9"/>
    <mergeCell ref="H8:M9"/>
    <mergeCell ref="N8:S9"/>
    <mergeCell ref="T8:T10"/>
    <mergeCell ref="E8:E10"/>
    <mergeCell ref="B43:C43"/>
    <mergeCell ref="D43:E43"/>
    <mergeCell ref="F43:J43"/>
    <mergeCell ref="K44:O44"/>
    <mergeCell ref="U8:U10"/>
    <mergeCell ref="B38:E39"/>
    <mergeCell ref="K38:K39"/>
    <mergeCell ref="Q38:Q39"/>
    <mergeCell ref="S38:S39"/>
    <mergeCell ref="T38:T39"/>
  </mergeCells>
  <pageMargins left="0.7" right="0.7" top="0.75" bottom="0.75" header="0.3" footer="0.3"/>
  <pageSetup paperSize="9" scale="39" orientation="portrait" r:id="rId1"/>
  <ignoredErrors>
    <ignoredError sqref="P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рус</vt:lpstr>
      <vt:lpstr>каз</vt:lpstr>
      <vt:lpstr>каз!Область_печати</vt:lpstr>
      <vt:lpstr>рус!Область_печати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nvaleeva</dc:creator>
  <cp:lastModifiedBy>Бейбарыс Рысбек</cp:lastModifiedBy>
  <cp:lastPrinted>2021-06-15T03:11:55Z</cp:lastPrinted>
  <dcterms:created xsi:type="dcterms:W3CDTF">2018-04-24T05:44:36Z</dcterms:created>
  <dcterms:modified xsi:type="dcterms:W3CDTF">2022-09-14T06:50:24Z</dcterms:modified>
</cp:coreProperties>
</file>